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nazar\Documents\PORTAL TRANSPARENCIA\DOCUMENTOS PARA PORTAL\TESORERÍA\2017 ENERO\"/>
    </mc:Choice>
  </mc:AlternateContent>
  <bookViews>
    <workbookView xWindow="0" yWindow="0" windowWidth="19200" windowHeight="11460"/>
  </bookViews>
  <sheets>
    <sheet name="Presupuesto agrupad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3" i="1"/>
  <c r="C13" i="1"/>
  <c r="B13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N9" i="1"/>
  <c r="M9" i="1"/>
  <c r="L9" i="1"/>
  <c r="K9" i="1"/>
  <c r="J9" i="1"/>
  <c r="I9" i="1"/>
  <c r="H9" i="1"/>
  <c r="G9" i="1"/>
  <c r="F9" i="1"/>
  <c r="E9" i="1"/>
  <c r="D9" i="1"/>
  <c r="C9" i="1"/>
  <c r="B9" i="1"/>
  <c r="N8" i="1"/>
  <c r="M8" i="1"/>
  <c r="L8" i="1"/>
  <c r="K8" i="1"/>
  <c r="J8" i="1"/>
  <c r="I8" i="1"/>
  <c r="H8" i="1"/>
  <c r="G8" i="1"/>
  <c r="F8" i="1"/>
  <c r="E8" i="1"/>
  <c r="D8" i="1"/>
  <c r="C8" i="1"/>
  <c r="B8" i="1"/>
  <c r="N7" i="1"/>
  <c r="M7" i="1"/>
  <c r="L7" i="1"/>
  <c r="K7" i="1"/>
  <c r="J7" i="1"/>
  <c r="I7" i="1"/>
  <c r="H7" i="1"/>
  <c r="G7" i="1"/>
  <c r="F7" i="1"/>
  <c r="E7" i="1"/>
  <c r="D7" i="1"/>
  <c r="C7" i="1"/>
  <c r="B7" i="1"/>
  <c r="N6" i="1"/>
  <c r="M6" i="1"/>
  <c r="L6" i="1"/>
  <c r="K6" i="1"/>
  <c r="J6" i="1"/>
  <c r="I6" i="1"/>
  <c r="H6" i="1"/>
  <c r="G6" i="1"/>
  <c r="F6" i="1"/>
  <c r="E6" i="1"/>
  <c r="D6" i="1"/>
  <c r="C6" i="1"/>
  <c r="B6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<sst xmlns="http://schemas.openxmlformats.org/spreadsheetml/2006/main" count="24" uniqueCount="24">
  <si>
    <t>Monterrey Nuevo León</t>
  </si>
  <si>
    <t>Calendario de Presupuesto de Egresos del Ejercicio Fiscal 2017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</si>
  <si>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</si>
  <si>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</si>
  <si>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</si>
  <si>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</si>
  <si>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</si>
  <si>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</si>
  <si>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</si>
  <si>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</si>
  <si>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</si>
  <si>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</si>
  <si>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</si>
  <si>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</si>
  <si>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Anual</t>
  </si>
  <si>
    <t>Total general</t>
  </si>
  <si>
    <t xml:space="preserve">1000 SERVICIOS PERSONALES               </t>
  </si>
  <si>
    <t xml:space="preserve">2000 MATERIALES Y SUMINISTROS           </t>
  </si>
  <si>
    <t xml:space="preserve">3000 SERVICIOS GENERALES                </t>
  </si>
  <si>
    <t>4000 TRANSFERENCIAS, ASIGNACIONES, SUBSIDIOS</t>
  </si>
  <si>
    <t>5000 BIENES MUEBLES, INMUEBLES E INTANGIBLES</t>
  </si>
  <si>
    <t xml:space="preserve">6000 INVERSION PUBLICA                  </t>
  </si>
  <si>
    <t xml:space="preserve">8000 PARTICIPACIONES Y APORTACIONES     </t>
  </si>
  <si>
    <t xml:space="preserve">9000 DEUDA PUBLICA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</si>
</sst>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b/>
      <sz val="2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63634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1" fillId="0" borderId="5" xfId="0" applyNumberFormat="1" applyFont="1" applyFill="1" applyBorder="1"/>
    <xf numFmtId="164" fontId="1" fillId="0" borderId="6" xfId="0" applyNumberFormat="1" applyFont="1" applyFill="1" applyBorder="1"/>
    <xf numFmtId="164" fontId="1" fillId="0" borderId="8" xfId="0" applyNumberFormat="1" applyFont="1" applyFill="1" applyBorder="1"/>
    <xf numFmtId="164" fontId="1" fillId="0" borderId="9" xfId="0" applyNumberFormat="1" applyFont="1" applyFill="1" applyBorder="1"/>
    <xf numFmtId="0" fontId="2" fillId="2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328613</xdr:colOff>
      <xdr:row>0</xdr:row>
      <xdr:rowOff>0</xdr:rowOff>
    </xdr:from>
    <xdr:to>
      <xdr:col>0</xdr:col>
      <xdr:colOff>2011494</xdr:colOff>
      <xdr:row>2</xdr:row>
      <xdr:rowOff>422276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3" y="0"/>
          <a:ext cx="1682881" cy="1031876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552450</xdr:colOff>
      <xdr:row>0</xdr:row>
      <xdr:rowOff>112398</xdr:rowOff>
    </xdr:from>
    <xdr:to>
      <xdr:col>13</xdr:col>
      <xdr:colOff>666750</xdr:colOff>
      <xdr:row>2</xdr:row>
      <xdr:rowOff>354013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7450" y="112398"/>
          <a:ext cx="2368550" cy="84486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ndo.navarro/Desktop/Calendario%20E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agrupado"/>
      <sheetName val="Presupuesto Calendarizado"/>
    </sheetNames>
    <sheetDataSet>
      <sheetData sheetId="0" refreshError="1"/>
      <sheetData sheetId="1">
        <row r="5">
          <cell r="A5" t="str">
            <v xml:space="preserve">1000 SERVICIOS PERSONALES               </v>
          </cell>
          <cell r="B5">
            <v>136388437.27999991</v>
          </cell>
          <cell r="C5">
            <v>217152975.46999988</v>
          </cell>
          <cell r="D5">
            <v>169039050.40999985</v>
          </cell>
          <cell r="E5">
            <v>134356826.09999985</v>
          </cell>
          <cell r="F5">
            <v>133854995.41999991</v>
          </cell>
          <cell r="G5">
            <v>132467487.21999985</v>
          </cell>
          <cell r="H5">
            <v>137433334.29999992</v>
          </cell>
          <cell r="I5">
            <v>167902131.00999987</v>
          </cell>
          <cell r="J5">
            <v>132568487.21999985</v>
          </cell>
          <cell r="K5">
            <v>135043746.09999985</v>
          </cell>
          <cell r="L5">
            <v>131833687.21999985</v>
          </cell>
          <cell r="M5">
            <v>255152368.94999984</v>
          </cell>
          <cell r="N5">
            <v>1883193526.7000008</v>
          </cell>
        </row>
        <row r="6">
          <cell r="A6" t="str">
            <v>1100 REMUNERACIONES AL PERSONAL  DE CARACTER PERMANENTE</v>
          </cell>
          <cell r="B6">
            <v>101551442.51999994</v>
          </cell>
          <cell r="C6">
            <v>101551442.77999994</v>
          </cell>
          <cell r="D6">
            <v>101279241.95999989</v>
          </cell>
          <cell r="E6">
            <v>101309241.95999989</v>
          </cell>
          <cell r="F6">
            <v>101309242.77999993</v>
          </cell>
          <cell r="G6">
            <v>101309241.95999989</v>
          </cell>
          <cell r="H6">
            <v>101309242.77999993</v>
          </cell>
          <cell r="I6">
            <v>101309242.77999993</v>
          </cell>
          <cell r="J6">
            <v>101309241.95999989</v>
          </cell>
          <cell r="K6">
            <v>101309241.95999989</v>
          </cell>
          <cell r="L6">
            <v>101091441.95999989</v>
          </cell>
          <cell r="M6">
            <v>101580870.66999991</v>
          </cell>
          <cell r="N6">
            <v>1216219136.0700011</v>
          </cell>
        </row>
        <row r="7">
          <cell r="A7" t="str">
            <v>1200 REMUNERACIONES AL PERSONAL  DE CARACTER TRANSITORIO</v>
          </cell>
          <cell r="B7">
            <v>2892542.41</v>
          </cell>
          <cell r="C7">
            <v>2892542.41</v>
          </cell>
          <cell r="D7">
            <v>2892542.41</v>
          </cell>
          <cell r="E7">
            <v>2892542.41</v>
          </cell>
          <cell r="F7">
            <v>2892542.41</v>
          </cell>
          <cell r="G7">
            <v>2892542.41</v>
          </cell>
          <cell r="H7">
            <v>2892542.41</v>
          </cell>
          <cell r="I7">
            <v>2892542.41</v>
          </cell>
          <cell r="J7">
            <v>2892542.41</v>
          </cell>
          <cell r="K7">
            <v>2892542.41</v>
          </cell>
          <cell r="L7">
            <v>2892542.41</v>
          </cell>
          <cell r="M7">
            <v>2892542.41</v>
          </cell>
          <cell r="N7">
            <v>34710508.919999994</v>
          </cell>
        </row>
        <row r="8">
          <cell r="A8" t="str">
            <v>1300 REMUNERACIONES ADICIONALES Y ESPECIALES</v>
          </cell>
          <cell r="B8">
            <v>5772301.5</v>
          </cell>
          <cell r="C8">
            <v>70436807.179999977</v>
          </cell>
          <cell r="D8">
            <v>39911523.279999956</v>
          </cell>
          <cell r="E8">
            <v>5772298.9699999997</v>
          </cell>
          <cell r="F8">
            <v>3380962.629999998</v>
          </cell>
          <cell r="G8">
            <v>3380960.0900000026</v>
          </cell>
          <cell r="H8">
            <v>5772301.5100000007</v>
          </cell>
          <cell r="I8">
            <v>31121598.219999988</v>
          </cell>
          <cell r="J8">
            <v>3380960.0900000026</v>
          </cell>
          <cell r="K8">
            <v>6363218.9699999997</v>
          </cell>
          <cell r="L8">
            <v>3380960.0900000026</v>
          </cell>
          <cell r="M8">
            <v>126210208.58999993</v>
          </cell>
          <cell r="N8">
            <v>304884101.11999989</v>
          </cell>
        </row>
        <row r="9">
          <cell r="A9" t="str">
            <v>1400 SEGURIDAD SOCIAL</v>
          </cell>
          <cell r="B9">
            <v>3982681.98</v>
          </cell>
          <cell r="C9">
            <v>3982681.98</v>
          </cell>
          <cell r="D9">
            <v>3982680.7399999998</v>
          </cell>
          <cell r="E9">
            <v>3982680.7399999998</v>
          </cell>
          <cell r="F9">
            <v>3982681.98</v>
          </cell>
          <cell r="G9">
            <v>3982680.7399999998</v>
          </cell>
          <cell r="H9">
            <v>3982681.98</v>
          </cell>
          <cell r="I9">
            <v>3982681.98</v>
          </cell>
          <cell r="J9">
            <v>3982680.7399999998</v>
          </cell>
          <cell r="K9">
            <v>3982680.7399999998</v>
          </cell>
          <cell r="L9">
            <v>3982680.7399999998</v>
          </cell>
          <cell r="M9">
            <v>3982682.27</v>
          </cell>
          <cell r="N9">
            <v>47792176.609999992</v>
          </cell>
        </row>
        <row r="10">
          <cell r="A10" t="str">
            <v>1500 OTRAS PRESTACIONES SOCIALES Y ECONOMICAS</v>
          </cell>
          <cell r="B10">
            <v>21580366.549999997</v>
          </cell>
          <cell r="C10">
            <v>28692398.799999993</v>
          </cell>
          <cell r="D10">
            <v>20072960.889999971</v>
          </cell>
          <cell r="E10">
            <v>19790960.889999978</v>
          </cell>
          <cell r="F10">
            <v>21680463.299999993</v>
          </cell>
          <cell r="G10">
            <v>20292960.889999963</v>
          </cell>
          <cell r="H10">
            <v>22867463.299999993</v>
          </cell>
          <cell r="I10">
            <v>27931963.299999997</v>
          </cell>
          <cell r="J10">
            <v>20393960.889999963</v>
          </cell>
          <cell r="K10">
            <v>19886960.889999971</v>
          </cell>
          <cell r="L10">
            <v>19876960.889999971</v>
          </cell>
          <cell r="M10">
            <v>19876962.879999999</v>
          </cell>
          <cell r="N10">
            <v>262944383.46999979</v>
          </cell>
        </row>
        <row r="11">
          <cell r="A11" t="str">
            <v>1700 PAGO DE ESTIMULOS A SERVIDORES PUBLICOS</v>
          </cell>
          <cell r="B11">
            <v>609102.31999999995</v>
          </cell>
          <cell r="C11">
            <v>9597102.3200000003</v>
          </cell>
          <cell r="D11">
            <v>900101.12999999989</v>
          </cell>
          <cell r="E11">
            <v>609101.12999999989</v>
          </cell>
          <cell r="F11">
            <v>609102.31999999995</v>
          </cell>
          <cell r="G11">
            <v>609101.12999999989</v>
          </cell>
          <cell r="H11">
            <v>609102.31999999995</v>
          </cell>
          <cell r="I11">
            <v>664102.31999999995</v>
          </cell>
          <cell r="J11">
            <v>609101.12999999989</v>
          </cell>
          <cell r="K11">
            <v>609101.12999999989</v>
          </cell>
          <cell r="L11">
            <v>609101.12999999989</v>
          </cell>
          <cell r="M11">
            <v>609102.12999999989</v>
          </cell>
          <cell r="N11">
            <v>16643220.509999998</v>
          </cell>
        </row>
        <row r="12">
          <cell r="A12" t="str">
            <v xml:space="preserve">2000 MATERIALES Y SUMINISTROS           </v>
          </cell>
          <cell r="B12">
            <v>28032024.91</v>
          </cell>
          <cell r="C12">
            <v>65548347.370000005</v>
          </cell>
          <cell r="D12">
            <v>38265486.859999999</v>
          </cell>
          <cell r="E12">
            <v>49666758.089999996</v>
          </cell>
          <cell r="F12">
            <v>88820835.640000015</v>
          </cell>
          <cell r="G12">
            <v>33071935.729999997</v>
          </cell>
          <cell r="H12">
            <v>32220286.999999996</v>
          </cell>
          <cell r="I12">
            <v>51848233.497000001</v>
          </cell>
          <cell r="J12">
            <v>40120142.710000001</v>
          </cell>
          <cell r="K12">
            <v>32853906.969999999</v>
          </cell>
          <cell r="L12">
            <v>33048352.810000002</v>
          </cell>
          <cell r="M12">
            <v>33790212.5</v>
          </cell>
          <cell r="N12">
            <v>527286524.08700001</v>
          </cell>
        </row>
        <row r="13">
          <cell r="A13" t="str">
            <v>2100 MATERIALES DE ADMINISRACION, EMISION DE DOCUMENTOS Y ARTICULOS OFICIALES</v>
          </cell>
          <cell r="B13">
            <v>2821897.1499999966</v>
          </cell>
          <cell r="C13">
            <v>3305416.469999996</v>
          </cell>
          <cell r="D13">
            <v>1124658.0799999991</v>
          </cell>
          <cell r="E13">
            <v>1458883.279999997</v>
          </cell>
          <cell r="F13">
            <v>1504280.2399999972</v>
          </cell>
          <cell r="G13">
            <v>1335982.4599999981</v>
          </cell>
          <cell r="H13">
            <v>1372711.9999999974</v>
          </cell>
          <cell r="I13">
            <v>1094617.3999999994</v>
          </cell>
          <cell r="J13">
            <v>1459114.739999997</v>
          </cell>
          <cell r="K13">
            <v>984546.8400000002</v>
          </cell>
          <cell r="L13">
            <v>985439.24000000022</v>
          </cell>
          <cell r="M13">
            <v>987267.7200000002</v>
          </cell>
          <cell r="N13">
            <v>18434815.620000008</v>
          </cell>
        </row>
        <row r="14">
          <cell r="A14" t="str">
            <v>2200 ALIMENTOS Y UTENSILIOS</v>
          </cell>
          <cell r="B14">
            <v>792510.19000000006</v>
          </cell>
          <cell r="C14">
            <v>806495.68</v>
          </cell>
          <cell r="D14">
            <v>839800.2100000002</v>
          </cell>
          <cell r="E14">
            <v>865894.02000000014</v>
          </cell>
          <cell r="F14">
            <v>893198.57000000007</v>
          </cell>
          <cell r="G14">
            <v>909532.57000000007</v>
          </cell>
          <cell r="H14">
            <v>960221.07000000018</v>
          </cell>
          <cell r="I14">
            <v>942781.07000000007</v>
          </cell>
          <cell r="J14">
            <v>890080.44000000006</v>
          </cell>
          <cell r="K14">
            <v>902574.07000000007</v>
          </cell>
          <cell r="L14">
            <v>900674.07000000007</v>
          </cell>
          <cell r="M14">
            <v>1582057.96</v>
          </cell>
          <cell r="N14">
            <v>11285819.919999998</v>
          </cell>
        </row>
        <row r="15">
          <cell r="A15" t="str">
            <v>2400 MATERIALES Y ARTICULOS DE CONSTRUCCION Y REPARACION</v>
          </cell>
          <cell r="B15">
            <v>3565850.6100000008</v>
          </cell>
          <cell r="C15">
            <v>25221160.829999998</v>
          </cell>
          <cell r="D15">
            <v>9176994.6399999987</v>
          </cell>
          <cell r="E15">
            <v>5837829.299999997</v>
          </cell>
          <cell r="F15">
            <v>46976160.860000014</v>
          </cell>
          <cell r="G15">
            <v>5896809.3499999987</v>
          </cell>
          <cell r="H15">
            <v>6210472.0999999978</v>
          </cell>
          <cell r="I15">
            <v>18361835.756999999</v>
          </cell>
          <cell r="J15">
            <v>6812913.6000000006</v>
          </cell>
          <cell r="K15">
            <v>6882956.9500000011</v>
          </cell>
          <cell r="L15">
            <v>6690562.4100000001</v>
          </cell>
          <cell r="M15">
            <v>6617114.4700000007</v>
          </cell>
          <cell r="N15">
            <v>148250660.877</v>
          </cell>
        </row>
        <row r="16">
          <cell r="A16" t="str">
            <v>2500 PRODUCTOS QUIMICOS, FARMACEUTICOS Y DE LABORATORIO</v>
          </cell>
          <cell r="B16">
            <v>12463804.27</v>
          </cell>
          <cell r="C16">
            <v>18484302.120000001</v>
          </cell>
          <cell r="D16">
            <v>12736892.949999999</v>
          </cell>
          <cell r="E16">
            <v>15861202.529999999</v>
          </cell>
          <cell r="F16">
            <v>13444055.27</v>
          </cell>
          <cell r="G16">
            <v>13369015.59</v>
          </cell>
          <cell r="H16">
            <v>12526422.840000002</v>
          </cell>
          <cell r="I16">
            <v>12764556.720000001</v>
          </cell>
          <cell r="J16">
            <v>13669674.710000001</v>
          </cell>
          <cell r="K16">
            <v>12716012.1</v>
          </cell>
          <cell r="L16">
            <v>12740789.66</v>
          </cell>
          <cell r="M16">
            <v>12735072.66</v>
          </cell>
          <cell r="N16">
            <v>163511801.42000005</v>
          </cell>
        </row>
        <row r="17">
          <cell r="A17" t="str">
            <v>2600 COMBUSTIBLES, LUBRICANTES Y ADITIVOS</v>
          </cell>
          <cell r="B17">
            <v>6230241.9800000004</v>
          </cell>
          <cell r="C17">
            <v>7624914.9800000004</v>
          </cell>
          <cell r="D17">
            <v>7720754.6999999993</v>
          </cell>
          <cell r="E17">
            <v>7466962.9499999993</v>
          </cell>
          <cell r="F17">
            <v>11203319.020000005</v>
          </cell>
          <cell r="G17">
            <v>8219100.8299999991</v>
          </cell>
          <cell r="H17">
            <v>7442410.3599999994</v>
          </cell>
          <cell r="I17">
            <v>7647105.6899999995</v>
          </cell>
          <cell r="J17">
            <v>8795930.0999999978</v>
          </cell>
          <cell r="K17">
            <v>7416730.6999999993</v>
          </cell>
          <cell r="L17">
            <v>7747712.4499999993</v>
          </cell>
          <cell r="M17">
            <v>7776690.4499999983</v>
          </cell>
          <cell r="N17">
            <v>95291874.209999919</v>
          </cell>
        </row>
        <row r="18">
          <cell r="A18" t="str">
            <v>2700 VESTUARIOS, BLANCOS, PRENDAS DE PROTECCION Y ARTICULOS DEPORTIVOS</v>
          </cell>
          <cell r="B18">
            <v>859134.44000000076</v>
          </cell>
          <cell r="C18">
            <v>1275740.4800000007</v>
          </cell>
          <cell r="D18">
            <v>1147788.76</v>
          </cell>
          <cell r="E18">
            <v>805068.01000000059</v>
          </cell>
          <cell r="F18">
            <v>11791564.089999994</v>
          </cell>
          <cell r="G18">
            <v>545445.44999999984</v>
          </cell>
          <cell r="H18">
            <v>613744.65999999992</v>
          </cell>
          <cell r="I18">
            <v>6273971.9600000056</v>
          </cell>
          <cell r="J18">
            <v>522130.61999999988</v>
          </cell>
          <cell r="K18">
            <v>946609.59999999986</v>
          </cell>
          <cell r="L18">
            <v>954550.09999999986</v>
          </cell>
          <cell r="M18">
            <v>954550.47999999986</v>
          </cell>
          <cell r="N18">
            <v>26690298.650000039</v>
          </cell>
        </row>
        <row r="19">
          <cell r="A19" t="str">
            <v>2800 MATERIALES Y SUMINISTROS PARA SEGURIDAD</v>
          </cell>
          <cell r="B19">
            <v>515983.41000000003</v>
          </cell>
          <cell r="C19">
            <v>515983.41000000003</v>
          </cell>
          <cell r="D19">
            <v>515983.41000000003</v>
          </cell>
          <cell r="E19">
            <v>6990708.25</v>
          </cell>
          <cell r="F19">
            <v>515983.41000000003</v>
          </cell>
          <cell r="G19">
            <v>515983.41000000003</v>
          </cell>
          <cell r="H19">
            <v>515983.41000000003</v>
          </cell>
          <cell r="I19">
            <v>515983.41000000003</v>
          </cell>
          <cell r="J19">
            <v>515983.41000000003</v>
          </cell>
          <cell r="K19">
            <v>515983.41000000003</v>
          </cell>
          <cell r="L19">
            <v>515983.41000000003</v>
          </cell>
          <cell r="M19">
            <v>515983.33</v>
          </cell>
          <cell r="N19">
            <v>12666525.68</v>
          </cell>
        </row>
        <row r="20">
          <cell r="A20" t="str">
            <v>2900 HERRAMIENTAS, REFACCIONES Y ACCESORIOS MENORES</v>
          </cell>
          <cell r="B20">
            <v>782602.86</v>
          </cell>
          <cell r="C20">
            <v>8314333.4000000022</v>
          </cell>
          <cell r="D20">
            <v>5002614.1100000013</v>
          </cell>
          <cell r="E20">
            <v>10380209.750000002</v>
          </cell>
          <cell r="F20">
            <v>2492274.1799999997</v>
          </cell>
          <cell r="G20">
            <v>2280066.0699999998</v>
          </cell>
          <cell r="H20">
            <v>2578320.56</v>
          </cell>
          <cell r="I20">
            <v>4247381.4899999993</v>
          </cell>
          <cell r="J20">
            <v>7454315.0900000036</v>
          </cell>
          <cell r="K20">
            <v>2488493.2999999989</v>
          </cell>
          <cell r="L20">
            <v>2512641.4699999993</v>
          </cell>
          <cell r="M20">
            <v>2621475.4299999997</v>
          </cell>
          <cell r="N20">
            <v>51154727.710000023</v>
          </cell>
        </row>
        <row r="21">
          <cell r="A21" t="str">
            <v xml:space="preserve">3000 SERVICIOS GENERALES                </v>
          </cell>
          <cell r="B21">
            <v>85401623.059999943</v>
          </cell>
          <cell r="C21">
            <v>110141285.77999997</v>
          </cell>
          <cell r="D21">
            <v>82313793.919999972</v>
          </cell>
          <cell r="E21">
            <v>85746953.059999958</v>
          </cell>
          <cell r="F21">
            <v>96588756.719999924</v>
          </cell>
          <cell r="G21">
            <v>86497639.259999916</v>
          </cell>
          <cell r="H21">
            <v>116955860.12999994</v>
          </cell>
          <cell r="I21">
            <v>94068665.829999954</v>
          </cell>
          <cell r="J21">
            <v>97456030.979999974</v>
          </cell>
          <cell r="K21">
            <v>90537630.789999962</v>
          </cell>
          <cell r="L21">
            <v>88837660.10999997</v>
          </cell>
          <cell r="M21">
            <v>95115722.379999965</v>
          </cell>
          <cell r="N21">
            <v>1129661622.0199997</v>
          </cell>
        </row>
        <row r="22">
          <cell r="A22" t="str">
            <v>3100 SERVICIOS BASICOS</v>
          </cell>
          <cell r="B22">
            <v>32106644.879999924</v>
          </cell>
          <cell r="C22">
            <v>19622049.129999984</v>
          </cell>
          <cell r="D22">
            <v>18344887.219999984</v>
          </cell>
          <cell r="E22">
            <v>22197830.999999974</v>
          </cell>
          <cell r="F22">
            <v>27107903.659999948</v>
          </cell>
          <cell r="G22">
            <v>27712365.759999931</v>
          </cell>
          <cell r="H22">
            <v>25318962.259999942</v>
          </cell>
          <cell r="I22">
            <v>20873590.469999962</v>
          </cell>
          <cell r="J22">
            <v>19126807.049999986</v>
          </cell>
          <cell r="K22">
            <v>21170896.449999966</v>
          </cell>
          <cell r="L22">
            <v>21225409.249999966</v>
          </cell>
          <cell r="M22">
            <v>22113537.909999963</v>
          </cell>
          <cell r="N22">
            <v>276920885.03999966</v>
          </cell>
        </row>
        <row r="23">
          <cell r="A23" t="str">
            <v>3200 SERVICIOS DE ARRENDAMIENTO</v>
          </cell>
          <cell r="B23">
            <v>11175363.390000004</v>
          </cell>
          <cell r="C23">
            <v>19409835.75</v>
          </cell>
          <cell r="D23">
            <v>14559898.550000001</v>
          </cell>
          <cell r="E23">
            <v>13833235.530000001</v>
          </cell>
          <cell r="F23">
            <v>15126188.460000001</v>
          </cell>
          <cell r="G23">
            <v>15709965.65</v>
          </cell>
          <cell r="H23">
            <v>16628071.220000001</v>
          </cell>
          <cell r="I23">
            <v>20222604.900000002</v>
          </cell>
          <cell r="J23">
            <v>16767417.120000001</v>
          </cell>
          <cell r="K23">
            <v>15772126.610000001</v>
          </cell>
          <cell r="L23">
            <v>15963997.120000001</v>
          </cell>
          <cell r="M23">
            <v>16067745.800000001</v>
          </cell>
          <cell r="N23">
            <v>191236450.09999996</v>
          </cell>
        </row>
        <row r="24">
          <cell r="A24" t="str">
            <v>3300 SERVICIOS PROFESIONALES, CIENTIFICOS, TECNICOS Y OTROS SERVICIOS</v>
          </cell>
          <cell r="B24">
            <v>10673792.66</v>
          </cell>
          <cell r="C24">
            <v>10772848.66</v>
          </cell>
          <cell r="D24">
            <v>8277436.6600000001</v>
          </cell>
          <cell r="E24">
            <v>15234001.15</v>
          </cell>
          <cell r="F24">
            <v>11932485.66</v>
          </cell>
          <cell r="G24">
            <v>12757667.02</v>
          </cell>
          <cell r="H24">
            <v>42035340.299999997</v>
          </cell>
          <cell r="I24">
            <v>14797485.210000001</v>
          </cell>
          <cell r="J24">
            <v>15295408.66</v>
          </cell>
          <cell r="K24">
            <v>15340525.66</v>
          </cell>
          <cell r="L24">
            <v>13491510.039999999</v>
          </cell>
          <cell r="M24">
            <v>14829335.320000004</v>
          </cell>
          <cell r="N24">
            <v>185437837</v>
          </cell>
        </row>
        <row r="25">
          <cell r="A25" t="str">
            <v>3400 SERVICIOS FINANCIEROS, BANCARIOS Y COMERCIALES</v>
          </cell>
          <cell r="B25">
            <v>890102</v>
          </cell>
          <cell r="C25">
            <v>16001624.5</v>
          </cell>
          <cell r="D25">
            <v>4507457.8900000006</v>
          </cell>
          <cell r="E25">
            <v>2587969.56</v>
          </cell>
          <cell r="F25">
            <v>2155558.67</v>
          </cell>
          <cell r="G25">
            <v>2900935.56</v>
          </cell>
          <cell r="H25">
            <v>2369280.56</v>
          </cell>
          <cell r="I25">
            <v>2376956.56</v>
          </cell>
          <cell r="J25">
            <v>2293610.75</v>
          </cell>
          <cell r="K25">
            <v>3250550.1</v>
          </cell>
          <cell r="L25">
            <v>2778348.56</v>
          </cell>
          <cell r="M25">
            <v>3615578.43</v>
          </cell>
          <cell r="N25">
            <v>45727973.140000001</v>
          </cell>
        </row>
        <row r="26">
          <cell r="A26" t="str">
            <v>3500 SERVICIOS DE INSTALACION, REPARACION, MANTENIMIENTO Y CONSERVACION</v>
          </cell>
          <cell r="B26">
            <v>18721203.82</v>
          </cell>
          <cell r="C26">
            <v>32424986.549999997</v>
          </cell>
          <cell r="D26">
            <v>27183158.390000001</v>
          </cell>
          <cell r="E26">
            <v>23561440.009999998</v>
          </cell>
          <cell r="F26">
            <v>19283177.369999997</v>
          </cell>
          <cell r="G26">
            <v>18790283.119999997</v>
          </cell>
          <cell r="H26">
            <v>19117100.939999998</v>
          </cell>
          <cell r="I26">
            <v>19110366.84</v>
          </cell>
          <cell r="J26">
            <v>31534854.920000002</v>
          </cell>
          <cell r="K26">
            <v>22462806.119999997</v>
          </cell>
          <cell r="L26">
            <v>22577135</v>
          </cell>
          <cell r="M26">
            <v>22600878.16</v>
          </cell>
          <cell r="N26">
            <v>277367391.24000001</v>
          </cell>
        </row>
        <row r="27">
          <cell r="A27" t="str">
            <v>3600 SERVICIOS DE COMUNICACION SOCIAL Y PUBLICIDAD</v>
          </cell>
          <cell r="B27">
            <v>4108682.19</v>
          </cell>
          <cell r="C27">
            <v>4127214.1999999997</v>
          </cell>
          <cell r="D27">
            <v>1899040.2200000002</v>
          </cell>
          <cell r="E27">
            <v>1125111.1600000001</v>
          </cell>
          <cell r="F27">
            <v>4106106.1999999997</v>
          </cell>
          <cell r="G27">
            <v>1254881.8399999999</v>
          </cell>
          <cell r="H27">
            <v>4104082.1999999997</v>
          </cell>
          <cell r="I27">
            <v>4604082.1999999993</v>
          </cell>
          <cell r="J27">
            <v>4625426.1999999993</v>
          </cell>
          <cell r="K27">
            <v>4611170.1999999993</v>
          </cell>
          <cell r="L27">
            <v>4611170.1999999993</v>
          </cell>
          <cell r="M27">
            <v>5611170.21</v>
          </cell>
          <cell r="N27">
            <v>44788137.020000003</v>
          </cell>
        </row>
        <row r="28">
          <cell r="A28" t="str">
            <v>3700 SERVICIOS DE TRASLADOS Y VIATICOS</v>
          </cell>
          <cell r="B28">
            <v>984451.03000000049</v>
          </cell>
          <cell r="C28">
            <v>231878</v>
          </cell>
          <cell r="D28">
            <v>120298</v>
          </cell>
          <cell r="E28">
            <v>50920</v>
          </cell>
          <cell r="F28">
            <v>130705</v>
          </cell>
          <cell r="G28">
            <v>80605</v>
          </cell>
          <cell r="H28">
            <v>35629</v>
          </cell>
          <cell r="I28">
            <v>12738</v>
          </cell>
          <cell r="J28">
            <v>61064.97</v>
          </cell>
          <cell r="K28">
            <v>97237</v>
          </cell>
          <cell r="L28">
            <v>97237</v>
          </cell>
          <cell r="M28">
            <v>97237</v>
          </cell>
          <cell r="N28">
            <v>2000000.0000000005</v>
          </cell>
        </row>
        <row r="29">
          <cell r="A29" t="str">
            <v>3800 SERVICIOS OFICIALES</v>
          </cell>
          <cell r="B29">
            <v>308080</v>
          </cell>
          <cell r="C29">
            <v>1389724</v>
          </cell>
          <cell r="D29">
            <v>1259190</v>
          </cell>
          <cell r="E29">
            <v>640417.66</v>
          </cell>
          <cell r="F29">
            <v>1730044.71</v>
          </cell>
          <cell r="G29">
            <v>1129116.32</v>
          </cell>
          <cell r="H29">
            <v>1186268.6600000001</v>
          </cell>
          <cell r="I29">
            <v>5909415.6600000001</v>
          </cell>
          <cell r="J29">
            <v>1564089.3199999998</v>
          </cell>
          <cell r="K29">
            <v>608215.66</v>
          </cell>
          <cell r="L29">
            <v>868749.99</v>
          </cell>
          <cell r="M29">
            <v>2916774.73</v>
          </cell>
          <cell r="N29">
            <v>19510086.710000001</v>
          </cell>
        </row>
        <row r="30">
          <cell r="A30" t="str">
            <v>3900 OTROS SERVICIOS GENERALES</v>
          </cell>
          <cell r="B30">
            <v>6433303.0899999999</v>
          </cell>
          <cell r="C30">
            <v>6161124.9900000002</v>
          </cell>
          <cell r="D30">
            <v>6162426.9900000002</v>
          </cell>
          <cell r="E30">
            <v>6516026.9900000002</v>
          </cell>
          <cell r="F30">
            <v>15016586.99</v>
          </cell>
          <cell r="G30">
            <v>6161818.9900000002</v>
          </cell>
          <cell r="H30">
            <v>6161124.9900000002</v>
          </cell>
          <cell r="I30">
            <v>6161425.9900000002</v>
          </cell>
          <cell r="J30">
            <v>6187351.9900000002</v>
          </cell>
          <cell r="K30">
            <v>7224102.9900000002</v>
          </cell>
          <cell r="L30">
            <v>7224102.9500000002</v>
          </cell>
          <cell r="M30">
            <v>7263464.8200000003</v>
          </cell>
          <cell r="N30">
            <v>86672861.770000011</v>
          </cell>
        </row>
        <row r="31">
          <cell r="A31" t="str">
            <v>4000 TRANSFERENCIAS, ASIGNACIONES, SUBSIDIOS</v>
          </cell>
          <cell r="B31">
            <v>37123812.899999999</v>
          </cell>
          <cell r="C31">
            <v>64207615.930000007</v>
          </cell>
          <cell r="D31">
            <v>47098438.68</v>
          </cell>
          <cell r="E31">
            <v>38123812.909999996</v>
          </cell>
          <cell r="F31">
            <v>53123812.899999999</v>
          </cell>
          <cell r="G31">
            <v>53123812.909999996</v>
          </cell>
          <cell r="H31">
            <v>53123812.899999999</v>
          </cell>
          <cell r="I31">
            <v>68739407.280000001</v>
          </cell>
          <cell r="J31">
            <v>61533812.899999999</v>
          </cell>
          <cell r="K31">
            <v>53133812.93</v>
          </cell>
          <cell r="L31">
            <v>51762553.400000006</v>
          </cell>
          <cell r="M31">
            <v>92647462.890000001</v>
          </cell>
          <cell r="N31">
            <v>673742168.52999997</v>
          </cell>
        </row>
        <row r="32">
          <cell r="A32" t="str">
            <v>4200 TRANSFERENCIAS AL RESTO DEL SECTOR PUBLICO</v>
          </cell>
          <cell r="B32">
            <v>1729166.6300000004</v>
          </cell>
          <cell r="C32">
            <v>1729166.6300000004</v>
          </cell>
          <cell r="D32">
            <v>1729166.6300000004</v>
          </cell>
          <cell r="E32">
            <v>1729166.6300000004</v>
          </cell>
          <cell r="F32">
            <v>1729166.6300000004</v>
          </cell>
          <cell r="G32">
            <v>1729166.6300000004</v>
          </cell>
          <cell r="H32">
            <v>1729166.6300000004</v>
          </cell>
          <cell r="I32">
            <v>1729166.6300000004</v>
          </cell>
          <cell r="J32">
            <v>1729166.6300000004</v>
          </cell>
          <cell r="K32">
            <v>1729166.6300000004</v>
          </cell>
          <cell r="L32">
            <v>1729166.6300000004</v>
          </cell>
          <cell r="M32">
            <v>1729167.0700000008</v>
          </cell>
          <cell r="N32">
            <v>20749999.999999996</v>
          </cell>
        </row>
        <row r="33">
          <cell r="A33" t="str">
            <v>4300 SUBSIDIOS Y SUBVENCIONES</v>
          </cell>
          <cell r="B33">
            <v>166666.67000000001</v>
          </cell>
          <cell r="C33">
            <v>166666.67000000001</v>
          </cell>
          <cell r="D33">
            <v>166666.67000000001</v>
          </cell>
          <cell r="E33">
            <v>166666.67000000001</v>
          </cell>
          <cell r="F33">
            <v>166666.67000000001</v>
          </cell>
          <cell r="G33">
            <v>166666.67000000001</v>
          </cell>
          <cell r="H33">
            <v>166666.67000000001</v>
          </cell>
          <cell r="I33">
            <v>166666.67000000001</v>
          </cell>
          <cell r="J33">
            <v>166666.67000000001</v>
          </cell>
          <cell r="K33">
            <v>166666.67000000001</v>
          </cell>
          <cell r="L33">
            <v>166666.67000000001</v>
          </cell>
          <cell r="M33">
            <v>166666.63</v>
          </cell>
          <cell r="N33">
            <v>2000000</v>
          </cell>
        </row>
        <row r="34">
          <cell r="A34" t="str">
            <v>4400 AYUDAS SOCIALES</v>
          </cell>
          <cell r="B34">
            <v>2955641.27</v>
          </cell>
          <cell r="C34">
            <v>2955641.27</v>
          </cell>
          <cell r="D34">
            <v>2955641.27</v>
          </cell>
          <cell r="E34">
            <v>2955641.27</v>
          </cell>
          <cell r="F34">
            <v>2955641.27</v>
          </cell>
          <cell r="G34">
            <v>2955641.27</v>
          </cell>
          <cell r="H34">
            <v>2955641.27</v>
          </cell>
          <cell r="I34">
            <v>2955641.27</v>
          </cell>
          <cell r="J34">
            <v>11365641.27</v>
          </cell>
          <cell r="K34">
            <v>2965641.27</v>
          </cell>
          <cell r="L34">
            <v>2965641.27</v>
          </cell>
          <cell r="M34">
            <v>11965641.27</v>
          </cell>
          <cell r="N34">
            <v>52907695.239999995</v>
          </cell>
        </row>
        <row r="35">
          <cell r="A35" t="str">
            <v>4500 PENSIONES Y JUBILACIONES</v>
          </cell>
          <cell r="B35">
            <v>32272338.329999998</v>
          </cell>
          <cell r="C35">
            <v>59356141.360000007</v>
          </cell>
          <cell r="D35">
            <v>41246964.109999999</v>
          </cell>
          <cell r="E35">
            <v>32272338.339999996</v>
          </cell>
          <cell r="F35">
            <v>32272338.329999998</v>
          </cell>
          <cell r="G35">
            <v>32272338.339999996</v>
          </cell>
          <cell r="H35">
            <v>32272338.329999998</v>
          </cell>
          <cell r="I35">
            <v>47887932.710000001</v>
          </cell>
          <cell r="J35">
            <v>32272338.329999998</v>
          </cell>
          <cell r="K35">
            <v>32272338.359999999</v>
          </cell>
          <cell r="L35">
            <v>30901078.830000002</v>
          </cell>
          <cell r="M35">
            <v>62785987.919999994</v>
          </cell>
          <cell r="N35">
            <v>468084473.28999996</v>
          </cell>
        </row>
        <row r="36">
          <cell r="A36" t="str">
            <v>4600 TRANSFERENCIAS A FIDEICOMISOS, MANDATOS Y OTROS ANALOGOS</v>
          </cell>
          <cell r="B36">
            <v>0</v>
          </cell>
          <cell r="C36">
            <v>0</v>
          </cell>
          <cell r="D36">
            <v>1000000</v>
          </cell>
          <cell r="E36">
            <v>1000000</v>
          </cell>
          <cell r="F36">
            <v>16000000</v>
          </cell>
          <cell r="G36">
            <v>16000000</v>
          </cell>
          <cell r="H36">
            <v>16000000</v>
          </cell>
          <cell r="I36">
            <v>16000000</v>
          </cell>
          <cell r="J36">
            <v>16000000</v>
          </cell>
          <cell r="K36">
            <v>16000000</v>
          </cell>
          <cell r="L36">
            <v>16000000</v>
          </cell>
          <cell r="M36">
            <v>16000000</v>
          </cell>
          <cell r="N36">
            <v>130000000</v>
          </cell>
        </row>
        <row r="37">
          <cell r="A37" t="str">
            <v>5000 BIENES MUEBLES, INMUEBLES E INTANGIBLES</v>
          </cell>
          <cell r="B37">
            <v>5669607.9100000001</v>
          </cell>
          <cell r="C37">
            <v>18857359.91</v>
          </cell>
          <cell r="D37">
            <v>3452159.91</v>
          </cell>
          <cell r="E37">
            <v>3452159.91</v>
          </cell>
          <cell r="F37">
            <v>12959257.719999999</v>
          </cell>
          <cell r="G37">
            <v>3452159.91</v>
          </cell>
          <cell r="H37">
            <v>12565230.77</v>
          </cell>
          <cell r="I37">
            <v>3501823.4299999997</v>
          </cell>
          <cell r="J37">
            <v>2523383.91</v>
          </cell>
          <cell r="K37">
            <v>2523383.91</v>
          </cell>
          <cell r="L37">
            <v>2523383.91</v>
          </cell>
          <cell r="M37">
            <v>23187767.589999996</v>
          </cell>
          <cell r="N37">
            <v>94667678.789999992</v>
          </cell>
        </row>
        <row r="38">
          <cell r="A38" t="str">
            <v>5100 MOBILIARIO Y EQUIPO DE ADMINISTRACION</v>
          </cell>
          <cell r="B38">
            <v>1380173.92</v>
          </cell>
          <cell r="C38">
            <v>1939373.92</v>
          </cell>
          <cell r="D38">
            <v>1380173.92</v>
          </cell>
          <cell r="E38">
            <v>1380173.92</v>
          </cell>
          <cell r="F38">
            <v>1380173.92</v>
          </cell>
          <cell r="G38">
            <v>1380173.92</v>
          </cell>
          <cell r="H38">
            <v>1412297.4</v>
          </cell>
          <cell r="I38">
            <v>1593397.43</v>
          </cell>
          <cell r="J38">
            <v>1451397.92</v>
          </cell>
          <cell r="K38">
            <v>1451397.92</v>
          </cell>
          <cell r="L38">
            <v>1451397.92</v>
          </cell>
          <cell r="M38">
            <v>11495510.359999996</v>
          </cell>
          <cell r="N38">
            <v>27695642.469999988</v>
          </cell>
        </row>
        <row r="39">
          <cell r="A39" t="str">
            <v>5200 MOBILIARIO Y EQUIPO EDUCACIONAL Y RECREATIVO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100000</v>
          </cell>
          <cell r="N39">
            <v>100000</v>
          </cell>
        </row>
        <row r="40">
          <cell r="A40" t="str">
            <v>5300 EQUIPO E INSTRUMENTAL MEDICO Y DE LABORATORIO</v>
          </cell>
          <cell r="B40">
            <v>112920.2</v>
          </cell>
          <cell r="C40">
            <v>112920.2</v>
          </cell>
          <cell r="D40">
            <v>112920.2</v>
          </cell>
          <cell r="E40">
            <v>112920.2</v>
          </cell>
          <cell r="F40">
            <v>112920.2</v>
          </cell>
          <cell r="G40">
            <v>112920.2</v>
          </cell>
          <cell r="H40">
            <v>112920.2</v>
          </cell>
          <cell r="I40">
            <v>112920.2</v>
          </cell>
          <cell r="J40">
            <v>112920.2</v>
          </cell>
          <cell r="K40">
            <v>112920.2</v>
          </cell>
          <cell r="L40">
            <v>112920.2</v>
          </cell>
          <cell r="M40">
            <v>112920.2</v>
          </cell>
          <cell r="N40">
            <v>1355042.3999999997</v>
          </cell>
        </row>
        <row r="41">
          <cell r="A41" t="str">
            <v>5400 VEHICULOS Y EQUIPO DE TRANSPORTE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233400.12</v>
          </cell>
          <cell r="N41">
            <v>233400.12</v>
          </cell>
        </row>
        <row r="42">
          <cell r="A42" t="str">
            <v>5500 EQUIPO DE DEFENSA Y SEGURIDAD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9507097.8100000005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9507097.8100000005</v>
          </cell>
        </row>
        <row r="43">
          <cell r="A43" t="str">
            <v>5600 MAQUINARIA, OTROS EQUIPOS Y HERRAMIENTAS</v>
          </cell>
          <cell r="B43">
            <v>2217448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9080947.3800000008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10286871.120000001</v>
          </cell>
          <cell r="N43">
            <v>21585266.5</v>
          </cell>
        </row>
        <row r="44">
          <cell r="A44" t="str">
            <v>5900 ACTIVOS INTANGIBLES</v>
          </cell>
          <cell r="B44">
            <v>1959065.79</v>
          </cell>
          <cell r="C44">
            <v>16805065.789999999</v>
          </cell>
          <cell r="D44">
            <v>1959065.79</v>
          </cell>
          <cell r="E44">
            <v>1959065.79</v>
          </cell>
          <cell r="F44">
            <v>1959065.79</v>
          </cell>
          <cell r="G44">
            <v>1959065.79</v>
          </cell>
          <cell r="H44">
            <v>1959065.79</v>
          </cell>
          <cell r="I44">
            <v>1795505.8</v>
          </cell>
          <cell r="J44">
            <v>959065.79</v>
          </cell>
          <cell r="K44">
            <v>959065.79</v>
          </cell>
          <cell r="L44">
            <v>959065.79</v>
          </cell>
          <cell r="M44">
            <v>959065.79</v>
          </cell>
          <cell r="N44">
            <v>34191229.489999995</v>
          </cell>
        </row>
        <row r="45">
          <cell r="A45" t="str">
            <v xml:space="preserve">6000 INVERSION PUBLICA                  </v>
          </cell>
          <cell r="B45">
            <v>16862993.390000001</v>
          </cell>
          <cell r="C45">
            <v>5785024.0899999999</v>
          </cell>
          <cell r="D45">
            <v>353642138.75</v>
          </cell>
          <cell r="E45">
            <v>9466297.0899999999</v>
          </cell>
          <cell r="F45">
            <v>5479540.0899999999</v>
          </cell>
          <cell r="G45">
            <v>5479540.0899999999</v>
          </cell>
          <cell r="H45">
            <v>190999668.93000001</v>
          </cell>
          <cell r="I45">
            <v>5897040.2000000002</v>
          </cell>
          <cell r="J45">
            <v>5897040.2000000002</v>
          </cell>
          <cell r="K45">
            <v>5897040.2000000002</v>
          </cell>
          <cell r="L45">
            <v>5897040.2000000002</v>
          </cell>
          <cell r="M45">
            <v>6497189.5699999994</v>
          </cell>
          <cell r="N45">
            <v>617800552.80000007</v>
          </cell>
        </row>
        <row r="46">
          <cell r="A46" t="str">
            <v>6100 OBRA PUBLICA EN BIENES DE DOMINIO PUBLICO</v>
          </cell>
          <cell r="B46">
            <v>13171383.260000002</v>
          </cell>
          <cell r="C46">
            <v>1787929.96</v>
          </cell>
          <cell r="D46">
            <v>349950528.62</v>
          </cell>
          <cell r="E46">
            <v>5774686.96</v>
          </cell>
          <cell r="F46">
            <v>1787929.96</v>
          </cell>
          <cell r="G46">
            <v>1787929.96</v>
          </cell>
          <cell r="H46">
            <v>186308058.69</v>
          </cell>
          <cell r="I46">
            <v>1205429.96</v>
          </cell>
          <cell r="J46">
            <v>1205429.96</v>
          </cell>
          <cell r="K46">
            <v>1205429.96</v>
          </cell>
          <cell r="L46">
            <v>1205429.96</v>
          </cell>
          <cell r="M46">
            <v>1202429.92</v>
          </cell>
          <cell r="N46">
            <v>566592597.17000008</v>
          </cell>
        </row>
        <row r="47">
          <cell r="A47" t="str">
            <v>6200 OBRA PUBLICA EN BIENES PROPIOS</v>
          </cell>
          <cell r="B47">
            <v>2031293.13</v>
          </cell>
          <cell r="C47">
            <v>2031293.13</v>
          </cell>
          <cell r="D47">
            <v>2031293.13</v>
          </cell>
          <cell r="E47">
            <v>2031293.13</v>
          </cell>
          <cell r="F47">
            <v>2031293.13</v>
          </cell>
          <cell r="G47">
            <v>2031293.13</v>
          </cell>
          <cell r="H47">
            <v>3031293.24</v>
          </cell>
          <cell r="I47">
            <v>3031293.24</v>
          </cell>
          <cell r="J47">
            <v>3031293.24</v>
          </cell>
          <cell r="K47">
            <v>3031293.24</v>
          </cell>
          <cell r="L47">
            <v>3031293.24</v>
          </cell>
          <cell r="M47">
            <v>3031292.69</v>
          </cell>
          <cell r="N47">
            <v>30375517.670000006</v>
          </cell>
        </row>
        <row r="48">
          <cell r="A48" t="str">
            <v>6300 PROYECTOS PRODUCTIVOS Y ACCIONES DE FOMENTO</v>
          </cell>
          <cell r="B48">
            <v>1660317</v>
          </cell>
          <cell r="C48">
            <v>1965801</v>
          </cell>
          <cell r="D48">
            <v>1660317</v>
          </cell>
          <cell r="E48">
            <v>1660317</v>
          </cell>
          <cell r="F48">
            <v>1660317</v>
          </cell>
          <cell r="G48">
            <v>1660317</v>
          </cell>
          <cell r="H48">
            <v>1660317</v>
          </cell>
          <cell r="I48">
            <v>1660317</v>
          </cell>
          <cell r="J48">
            <v>1660317</v>
          </cell>
          <cell r="K48">
            <v>1660317</v>
          </cell>
          <cell r="L48">
            <v>1660317</v>
          </cell>
          <cell r="M48">
            <v>2263466.96</v>
          </cell>
          <cell r="N48">
            <v>20832437.960000001</v>
          </cell>
        </row>
        <row r="49">
          <cell r="A49" t="str">
            <v xml:space="preserve">8000 PARTICIPACIONES Y APORTACIONES     </v>
          </cell>
          <cell r="B49">
            <v>706046.91</v>
          </cell>
          <cell r="C49">
            <v>706046.91</v>
          </cell>
          <cell r="D49">
            <v>706046.91</v>
          </cell>
          <cell r="E49">
            <v>706046.91</v>
          </cell>
          <cell r="F49">
            <v>706046.91</v>
          </cell>
          <cell r="G49">
            <v>706046.91</v>
          </cell>
          <cell r="H49">
            <v>706046.91</v>
          </cell>
          <cell r="I49">
            <v>706046.91</v>
          </cell>
          <cell r="J49">
            <v>706046.91</v>
          </cell>
          <cell r="K49">
            <v>706046.91</v>
          </cell>
          <cell r="L49">
            <v>706046.9</v>
          </cell>
          <cell r="M49">
            <v>706046.9</v>
          </cell>
          <cell r="N49">
            <v>8472562.9000000004</v>
          </cell>
        </row>
        <row r="50">
          <cell r="A50" t="str">
            <v>8500 CONVENIOS</v>
          </cell>
          <cell r="B50">
            <v>706046.91</v>
          </cell>
          <cell r="C50">
            <v>706046.91</v>
          </cell>
          <cell r="D50">
            <v>706046.91</v>
          </cell>
          <cell r="E50">
            <v>706046.91</v>
          </cell>
          <cell r="F50">
            <v>706046.91</v>
          </cell>
          <cell r="G50">
            <v>706046.91</v>
          </cell>
          <cell r="H50">
            <v>706046.91</v>
          </cell>
          <cell r="I50">
            <v>706046.91</v>
          </cell>
          <cell r="J50">
            <v>706046.91</v>
          </cell>
          <cell r="K50">
            <v>706046.91</v>
          </cell>
          <cell r="L50">
            <v>706046.9</v>
          </cell>
          <cell r="M50">
            <v>706046.9</v>
          </cell>
          <cell r="N50">
            <v>8472562.9000000004</v>
          </cell>
        </row>
        <row r="51">
          <cell r="A51" t="str">
            <v xml:space="preserve">9000 DEUDA PUBLICA                      </v>
          </cell>
          <cell r="B51">
            <v>24264094.079999998</v>
          </cell>
          <cell r="C51">
            <v>24264094.329999998</v>
          </cell>
          <cell r="D51">
            <v>24264094.329999998</v>
          </cell>
          <cell r="E51">
            <v>24264094.329999998</v>
          </cell>
          <cell r="F51">
            <v>24264094.329999998</v>
          </cell>
          <cell r="G51">
            <v>24264094.329999998</v>
          </cell>
          <cell r="H51">
            <v>24264094.329999998</v>
          </cell>
          <cell r="I51">
            <v>24264094.329999998</v>
          </cell>
          <cell r="J51">
            <v>24264094.329999998</v>
          </cell>
          <cell r="K51">
            <v>24264094.329999998</v>
          </cell>
          <cell r="L51">
            <v>24264094.34</v>
          </cell>
          <cell r="M51">
            <v>24264094.479999997</v>
          </cell>
          <cell r="N51">
            <v>291169131.87</v>
          </cell>
        </row>
        <row r="52">
          <cell r="A52" t="str">
            <v>9100 AMORTIZACION DE LA DEUDA PUBLICA</v>
          </cell>
          <cell r="B52">
            <v>8934512.7599999979</v>
          </cell>
          <cell r="C52">
            <v>8934513.0099999998</v>
          </cell>
          <cell r="D52">
            <v>8934513.0099999998</v>
          </cell>
          <cell r="E52">
            <v>8934513.0099999998</v>
          </cell>
          <cell r="F52">
            <v>8934513.0099999998</v>
          </cell>
          <cell r="G52">
            <v>8934513.0099999998</v>
          </cell>
          <cell r="H52">
            <v>8934513.0099999998</v>
          </cell>
          <cell r="I52">
            <v>8934513.0099999998</v>
          </cell>
          <cell r="J52">
            <v>8934513.0099999998</v>
          </cell>
          <cell r="K52">
            <v>8934513.0099999998</v>
          </cell>
          <cell r="L52">
            <v>8934513.0199999996</v>
          </cell>
          <cell r="M52">
            <v>8934513.0099999998</v>
          </cell>
          <cell r="N52">
            <v>107214155.88</v>
          </cell>
        </row>
        <row r="53">
          <cell r="A53" t="str">
            <v>9200 INTERESES DE LA DEUDA PUBLICA</v>
          </cell>
          <cell r="B53">
            <v>15329581.32</v>
          </cell>
          <cell r="C53">
            <v>15329581.32</v>
          </cell>
          <cell r="D53">
            <v>15329581.32</v>
          </cell>
          <cell r="E53">
            <v>15329581.32</v>
          </cell>
          <cell r="F53">
            <v>15329581.32</v>
          </cell>
          <cell r="G53">
            <v>15329581.32</v>
          </cell>
          <cell r="H53">
            <v>15329581.32</v>
          </cell>
          <cell r="I53">
            <v>15329581.32</v>
          </cell>
          <cell r="J53">
            <v>15329581.32</v>
          </cell>
          <cell r="K53">
            <v>15329581.32</v>
          </cell>
          <cell r="L53">
            <v>15329581.32</v>
          </cell>
          <cell r="M53">
            <v>15329581.469999999</v>
          </cell>
          <cell r="N53">
            <v>183954975.98999998</v>
          </cell>
        </row>
        <row r="54">
          <cell r="A54" t="str">
            <v>Total general</v>
          </cell>
          <cell r="B54">
            <v>334448640.43999988</v>
          </cell>
          <cell r="C54">
            <v>506662749.78999996</v>
          </cell>
          <cell r="D54">
            <v>718781209.76999986</v>
          </cell>
          <cell r="E54">
            <v>345782948.3999998</v>
          </cell>
          <cell r="F54">
            <v>415797339.7299999</v>
          </cell>
          <cell r="G54">
            <v>339062716.35999978</v>
          </cell>
          <cell r="H54">
            <v>568268335.26999974</v>
          </cell>
          <cell r="I54">
            <v>416927442.48699981</v>
          </cell>
          <cell r="J54">
            <v>365069039.15999979</v>
          </cell>
          <cell r="K54">
            <v>344959662.13999981</v>
          </cell>
          <cell r="L54">
            <v>338872818.88999975</v>
          </cell>
          <cell r="M54">
            <v>531360865.25999987</v>
          </cell>
          <cell r="N54">
            <v>5225993767.6969995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60" zoomScaleNormal="60" workbookViewId="0">
      <selection activeCell="B19" sqref="B19"/>
    </sheetView>
  </sheetViews>
  <sheetFormatPr baseColWidth="10" defaultColWidth="10.7109375" defaultRowHeight="15" x14ac:dyDescent="0.25"/>
  <cols>
    <col min="1" max="1" width="65" style="13" customWidth="1"/>
    <col min="2" max="2" width="18" style="1" bestFit="1" customWidth="1"/>
    <col min="3" max="3" width="17.5703125" style="1" bestFit="1" customWidth="1"/>
    <col min="4" max="4" width="17" style="1" bestFit="1" customWidth="1"/>
    <col min="5" max="5" width="17.5703125" style="1" bestFit="1" customWidth="1"/>
    <col min="6" max="7" width="17" style="1" bestFit="1" customWidth="1"/>
    <col min="8" max="8" width="17.5703125" style="1" bestFit="1" customWidth="1"/>
    <col min="9" max="13" width="17" style="1" bestFit="1" customWidth="1"/>
    <col min="14" max="14" width="20.85546875" style="1" bestFit="1" customWidth="1"/>
    <col min="15" max="16" width="10.7109375" style="1"/>
    <col min="17" max="16384" width="10.7109375" style="2"/>
  </cols>
  <sheetData>
    <row r="1" spans="1:16" ht="28.5" x14ac:dyDescent="0.4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ht="18.75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43.5" customHeight="1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5">
      <c r="A4" s="9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  <c r="P4" s="2"/>
    </row>
    <row r="5" spans="1:16" x14ac:dyDescent="0.25">
      <c r="A5" s="10" t="s">
        <v>15</v>
      </c>
      <c r="B5" s="5">
        <f>VLOOKUP(A5,'[1]Presupuesto Calendarizado'!$A$5:$N$54,2,0)</f>
        <v>334448640.43999988</v>
      </c>
      <c r="C5" s="5">
        <f>VLOOKUP(A5,'[1]Presupuesto Calendarizado'!$A$5:$N$54,3,0)</f>
        <v>506662749.78999996</v>
      </c>
      <c r="D5" s="5">
        <f>VLOOKUP(A5,'[1]Presupuesto Calendarizado'!$A$5:$N$54,4,0)</f>
        <v>718781209.76999986</v>
      </c>
      <c r="E5" s="5">
        <f>VLOOKUP(A5,'[1]Presupuesto Calendarizado'!$A$5:$N$54,5,0)</f>
        <v>345782948.3999998</v>
      </c>
      <c r="F5" s="5">
        <f>VLOOKUP(A5,'[1]Presupuesto Calendarizado'!$A$5:$N$54,6,0)</f>
        <v>415797339.7299999</v>
      </c>
      <c r="G5" s="5">
        <f>VLOOKUP(A5,'[1]Presupuesto Calendarizado'!$A$5:$N$54,7,0)</f>
        <v>339062716.35999978</v>
      </c>
      <c r="H5" s="5">
        <f>VLOOKUP(A5,'[1]Presupuesto Calendarizado'!$A$5:$N$54,8,0)</f>
        <v>568268335.26999974</v>
      </c>
      <c r="I5" s="5">
        <f>VLOOKUP(A5,'[1]Presupuesto Calendarizado'!$A$5:$N$54,9,0)</f>
        <v>416927442.48699981</v>
      </c>
      <c r="J5" s="5">
        <f>VLOOKUP(A5,'[1]Presupuesto Calendarizado'!$A$5:$N$54,10,0)</f>
        <v>365069039.15999979</v>
      </c>
      <c r="K5" s="5">
        <f>VLOOKUP(A5,'[1]Presupuesto Calendarizado'!$A$5:$N$54,11,0)</f>
        <v>344959662.13999981</v>
      </c>
      <c r="L5" s="5">
        <f>VLOOKUP(A5,'[1]Presupuesto Calendarizado'!$A$5:$N$54,12,0)</f>
        <v>338872818.88999975</v>
      </c>
      <c r="M5" s="5">
        <f>VLOOKUP(A5,'[1]Presupuesto Calendarizado'!$A$5:$N$54,13,0)</f>
        <v>531360865.25999987</v>
      </c>
      <c r="N5" s="6">
        <f>VLOOKUP(A5,'[1]Presupuesto Calendarizado'!$A$5:$N$54,14,0)</f>
        <v>5225993767.6969995</v>
      </c>
      <c r="P5" s="2"/>
    </row>
    <row r="6" spans="1:16" x14ac:dyDescent="0.25">
      <c r="A6" s="11" t="s">
        <v>16</v>
      </c>
      <c r="B6" s="5">
        <f>VLOOKUP(A6,'[1]Presupuesto Calendarizado'!$A$5:$N$54,2,0)</f>
        <v>136388437.27999991</v>
      </c>
      <c r="C6" s="5">
        <f>VLOOKUP(A6,'[1]Presupuesto Calendarizado'!$A$5:$N$54,3,0)</f>
        <v>217152975.46999988</v>
      </c>
      <c r="D6" s="5">
        <f>VLOOKUP(A6,'[1]Presupuesto Calendarizado'!$A$5:$N$54,4,0)</f>
        <v>169039050.40999985</v>
      </c>
      <c r="E6" s="5">
        <f>VLOOKUP(A6,'[1]Presupuesto Calendarizado'!$A$5:$N$54,5,0)</f>
        <v>134356826.09999985</v>
      </c>
      <c r="F6" s="5">
        <f>VLOOKUP(A6,'[1]Presupuesto Calendarizado'!$A$5:$N$54,6,0)</f>
        <v>133854995.41999991</v>
      </c>
      <c r="G6" s="5">
        <f>VLOOKUP(A6,'[1]Presupuesto Calendarizado'!$A$5:$N$54,7,0)</f>
        <v>132467487.21999985</v>
      </c>
      <c r="H6" s="5">
        <f>VLOOKUP(A6,'[1]Presupuesto Calendarizado'!$A$5:$N$54,8,0)</f>
        <v>137433334.29999992</v>
      </c>
      <c r="I6" s="5">
        <f>VLOOKUP(A6,'[1]Presupuesto Calendarizado'!$A$5:$N$54,9,0)</f>
        <v>167902131.00999987</v>
      </c>
      <c r="J6" s="5">
        <f>VLOOKUP(A6,'[1]Presupuesto Calendarizado'!$A$5:$N$54,10,0)</f>
        <v>132568487.21999985</v>
      </c>
      <c r="K6" s="5">
        <f>VLOOKUP(A6,'[1]Presupuesto Calendarizado'!$A$5:$N$54,11,0)</f>
        <v>135043746.09999985</v>
      </c>
      <c r="L6" s="5">
        <f>VLOOKUP(A6,'[1]Presupuesto Calendarizado'!$A$5:$N$54,12,0)</f>
        <v>131833687.21999985</v>
      </c>
      <c r="M6" s="5">
        <f>VLOOKUP(A6,'[1]Presupuesto Calendarizado'!$A$5:$N$54,13,0)</f>
        <v>255152368.94999984</v>
      </c>
      <c r="N6" s="6">
        <f>VLOOKUP(A6,'[1]Presupuesto Calendarizado'!$A$5:$N$54,14,0)</f>
        <v>1883193526.7000008</v>
      </c>
      <c r="P6" s="2"/>
    </row>
    <row r="7" spans="1:16" x14ac:dyDescent="0.25">
      <c r="A7" s="11" t="s">
        <v>17</v>
      </c>
      <c r="B7" s="5">
        <f>VLOOKUP(A7,'[1]Presupuesto Calendarizado'!$A$5:$N$54,2,0)</f>
        <v>28032024.91</v>
      </c>
      <c r="C7" s="5">
        <f>VLOOKUP(A7,'[1]Presupuesto Calendarizado'!$A$5:$N$54,3,0)</f>
        <v>65548347.370000005</v>
      </c>
      <c r="D7" s="5">
        <f>VLOOKUP(A7,'[1]Presupuesto Calendarizado'!$A$5:$N$54,4,0)</f>
        <v>38265486.859999999</v>
      </c>
      <c r="E7" s="5">
        <f>VLOOKUP(A7,'[1]Presupuesto Calendarizado'!$A$5:$N$54,5,0)</f>
        <v>49666758.089999996</v>
      </c>
      <c r="F7" s="5">
        <f>VLOOKUP(A7,'[1]Presupuesto Calendarizado'!$A$5:$N$54,6,0)</f>
        <v>88820835.640000015</v>
      </c>
      <c r="G7" s="5">
        <f>VLOOKUP(A7,'[1]Presupuesto Calendarizado'!$A$5:$N$54,7,0)</f>
        <v>33071935.729999997</v>
      </c>
      <c r="H7" s="5">
        <f>VLOOKUP(A7,'[1]Presupuesto Calendarizado'!$A$5:$N$54,8,0)</f>
        <v>32220286.999999996</v>
      </c>
      <c r="I7" s="5">
        <f>VLOOKUP(A7,'[1]Presupuesto Calendarizado'!$A$5:$N$54,9,0)</f>
        <v>51848233.497000001</v>
      </c>
      <c r="J7" s="5">
        <f>VLOOKUP(A7,'[1]Presupuesto Calendarizado'!$A$5:$N$54,10,0)</f>
        <v>40120142.710000001</v>
      </c>
      <c r="K7" s="5">
        <f>VLOOKUP(A7,'[1]Presupuesto Calendarizado'!$A$5:$N$54,11,0)</f>
        <v>32853906.969999999</v>
      </c>
      <c r="L7" s="5">
        <f>VLOOKUP(A7,'[1]Presupuesto Calendarizado'!$A$5:$N$54,12,0)</f>
        <v>33048352.810000002</v>
      </c>
      <c r="M7" s="5">
        <f>VLOOKUP(A7,'[1]Presupuesto Calendarizado'!$A$5:$N$54,13,0)</f>
        <v>33790212.5</v>
      </c>
      <c r="N7" s="6">
        <f>VLOOKUP(A7,'[1]Presupuesto Calendarizado'!$A$5:$N$54,14,0)</f>
        <v>527286524.08700001</v>
      </c>
      <c r="P7" s="2"/>
    </row>
    <row r="8" spans="1:16" x14ac:dyDescent="0.25">
      <c r="A8" s="11" t="s">
        <v>18</v>
      </c>
      <c r="B8" s="5">
        <f>VLOOKUP(A8,'[1]Presupuesto Calendarizado'!$A$5:$N$54,2,0)</f>
        <v>85401623.059999943</v>
      </c>
      <c r="C8" s="5">
        <f>VLOOKUP(A8,'[1]Presupuesto Calendarizado'!$A$5:$N$54,3,0)</f>
        <v>110141285.77999997</v>
      </c>
      <c r="D8" s="5">
        <f>VLOOKUP(A8,'[1]Presupuesto Calendarizado'!$A$5:$N$54,4,0)</f>
        <v>82313793.919999972</v>
      </c>
      <c r="E8" s="5">
        <f>VLOOKUP(A8,'[1]Presupuesto Calendarizado'!$A$5:$N$54,5,0)</f>
        <v>85746953.059999958</v>
      </c>
      <c r="F8" s="5">
        <f>VLOOKUP(A8,'[1]Presupuesto Calendarizado'!$A$5:$N$54,6,0)</f>
        <v>96588756.719999924</v>
      </c>
      <c r="G8" s="5">
        <f>VLOOKUP(A8,'[1]Presupuesto Calendarizado'!$A$5:$N$54,7,0)</f>
        <v>86497639.259999916</v>
      </c>
      <c r="H8" s="5">
        <f>VLOOKUP(A8,'[1]Presupuesto Calendarizado'!$A$5:$N$54,8,0)</f>
        <v>116955860.12999994</v>
      </c>
      <c r="I8" s="5">
        <f>VLOOKUP(A8,'[1]Presupuesto Calendarizado'!$A$5:$N$54,9,0)</f>
        <v>94068665.829999954</v>
      </c>
      <c r="J8" s="5">
        <f>VLOOKUP(A8,'[1]Presupuesto Calendarizado'!$A$5:$N$54,10,0)</f>
        <v>97456030.979999974</v>
      </c>
      <c r="K8" s="5">
        <f>VLOOKUP(A8,'[1]Presupuesto Calendarizado'!$A$5:$N$54,11,0)</f>
        <v>90537630.789999962</v>
      </c>
      <c r="L8" s="5">
        <f>VLOOKUP(A8,'[1]Presupuesto Calendarizado'!$A$5:$N$54,12,0)</f>
        <v>88837660.10999997</v>
      </c>
      <c r="M8" s="5">
        <f>VLOOKUP(A8,'[1]Presupuesto Calendarizado'!$A$5:$N$54,13,0)</f>
        <v>95115722.379999965</v>
      </c>
      <c r="N8" s="6">
        <f>VLOOKUP(A8,'[1]Presupuesto Calendarizado'!$A$5:$N$54,14,0)</f>
        <v>1129661622.0199997</v>
      </c>
      <c r="P8" s="2"/>
    </row>
    <row r="9" spans="1:16" ht="31.5" customHeight="1" x14ac:dyDescent="0.25">
      <c r="A9" s="11" t="s">
        <v>19</v>
      </c>
      <c r="B9" s="5">
        <f>VLOOKUP(A9,'[1]Presupuesto Calendarizado'!$A$5:$N$54,2,0)</f>
        <v>37123812.899999999</v>
      </c>
      <c r="C9" s="5">
        <f>VLOOKUP(A9,'[1]Presupuesto Calendarizado'!$A$5:$N$54,3,0)</f>
        <v>64207615.930000007</v>
      </c>
      <c r="D9" s="5">
        <f>VLOOKUP(A9,'[1]Presupuesto Calendarizado'!$A$5:$N$54,4,0)</f>
        <v>47098438.68</v>
      </c>
      <c r="E9" s="5">
        <f>VLOOKUP(A9,'[1]Presupuesto Calendarizado'!$A$5:$N$54,5,0)</f>
        <v>38123812.909999996</v>
      </c>
      <c r="F9" s="5">
        <f>VLOOKUP(A9,'[1]Presupuesto Calendarizado'!$A$5:$N$54,6,0)</f>
        <v>53123812.899999999</v>
      </c>
      <c r="G9" s="5">
        <f>VLOOKUP(A9,'[1]Presupuesto Calendarizado'!$A$5:$N$54,7,0)</f>
        <v>53123812.909999996</v>
      </c>
      <c r="H9" s="5">
        <f>VLOOKUP(A9,'[1]Presupuesto Calendarizado'!$A$5:$N$54,8,0)</f>
        <v>53123812.899999999</v>
      </c>
      <c r="I9" s="5">
        <f>VLOOKUP(A9,'[1]Presupuesto Calendarizado'!$A$5:$N$54,9,0)</f>
        <v>68739407.280000001</v>
      </c>
      <c r="J9" s="5">
        <f>VLOOKUP(A9,'[1]Presupuesto Calendarizado'!$A$5:$N$54,10,0)</f>
        <v>61533812.899999999</v>
      </c>
      <c r="K9" s="5">
        <f>VLOOKUP(A9,'[1]Presupuesto Calendarizado'!$A$5:$N$54,11,0)</f>
        <v>53133812.93</v>
      </c>
      <c r="L9" s="5">
        <f>VLOOKUP(A9,'[1]Presupuesto Calendarizado'!$A$5:$N$54,12,0)</f>
        <v>51762553.400000006</v>
      </c>
      <c r="M9" s="5">
        <f>VLOOKUP(A9,'[1]Presupuesto Calendarizado'!$A$5:$N$54,13,0)</f>
        <v>92647462.890000001</v>
      </c>
      <c r="N9" s="6">
        <f>VLOOKUP(A9,'[1]Presupuesto Calendarizado'!$A$5:$N$54,14,0)</f>
        <v>673742168.52999997</v>
      </c>
      <c r="P9" s="2"/>
    </row>
    <row r="10" spans="1:16" ht="28.5" customHeight="1" x14ac:dyDescent="0.25">
      <c r="A10" s="11" t="s">
        <v>20</v>
      </c>
      <c r="B10" s="5">
        <f>VLOOKUP(A10,'[1]Presupuesto Calendarizado'!$A$5:$N$54,2,0)</f>
        <v>5669607.9100000001</v>
      </c>
      <c r="C10" s="5">
        <f>VLOOKUP(A10,'[1]Presupuesto Calendarizado'!$A$5:$N$54,3,0)</f>
        <v>18857359.91</v>
      </c>
      <c r="D10" s="5">
        <f>VLOOKUP(A10,'[1]Presupuesto Calendarizado'!$A$5:$N$54,4,0)</f>
        <v>3452159.91</v>
      </c>
      <c r="E10" s="5">
        <f>VLOOKUP(A10,'[1]Presupuesto Calendarizado'!$A$5:$N$54,5,0)</f>
        <v>3452159.91</v>
      </c>
      <c r="F10" s="5">
        <f>VLOOKUP(A10,'[1]Presupuesto Calendarizado'!$A$5:$N$54,6,0)</f>
        <v>12959257.719999999</v>
      </c>
      <c r="G10" s="5">
        <f>VLOOKUP(A10,'[1]Presupuesto Calendarizado'!$A$5:$N$54,7,0)</f>
        <v>3452159.91</v>
      </c>
      <c r="H10" s="5">
        <f>VLOOKUP(A10,'[1]Presupuesto Calendarizado'!$A$5:$N$54,8,0)</f>
        <v>12565230.77</v>
      </c>
      <c r="I10" s="5">
        <f>VLOOKUP(A10,'[1]Presupuesto Calendarizado'!$A$5:$N$54,9,0)</f>
        <v>3501823.4299999997</v>
      </c>
      <c r="J10" s="5">
        <f>VLOOKUP(A10,'[1]Presupuesto Calendarizado'!$A$5:$N$54,10,0)</f>
        <v>2523383.91</v>
      </c>
      <c r="K10" s="5">
        <f>VLOOKUP(A10,'[1]Presupuesto Calendarizado'!$A$5:$N$54,11,0)</f>
        <v>2523383.91</v>
      </c>
      <c r="L10" s="5">
        <f>VLOOKUP(A10,'[1]Presupuesto Calendarizado'!$A$5:$N$54,12,0)</f>
        <v>2523383.91</v>
      </c>
      <c r="M10" s="5">
        <f>VLOOKUP(A10,'[1]Presupuesto Calendarizado'!$A$5:$N$54,13,0)</f>
        <v>23187767.589999996</v>
      </c>
      <c r="N10" s="6">
        <f>VLOOKUP(A10,'[1]Presupuesto Calendarizado'!$A$5:$N$54,14,0)</f>
        <v>94667678.789999992</v>
      </c>
      <c r="P10" s="2"/>
    </row>
    <row r="11" spans="1:16" x14ac:dyDescent="0.25">
      <c r="A11" s="11" t="s">
        <v>21</v>
      </c>
      <c r="B11" s="5">
        <f>VLOOKUP(A11,'[1]Presupuesto Calendarizado'!$A$5:$N$54,2,0)</f>
        <v>16862993.390000001</v>
      </c>
      <c r="C11" s="5">
        <f>VLOOKUP(A11,'[1]Presupuesto Calendarizado'!$A$5:$N$54,3,0)</f>
        <v>5785024.0899999999</v>
      </c>
      <c r="D11" s="5">
        <f>VLOOKUP(A11,'[1]Presupuesto Calendarizado'!$A$5:$N$54,4,0)</f>
        <v>353642138.75</v>
      </c>
      <c r="E11" s="5">
        <f>VLOOKUP(A11,'[1]Presupuesto Calendarizado'!$A$5:$N$54,5,0)</f>
        <v>9466297.0899999999</v>
      </c>
      <c r="F11" s="5">
        <f>VLOOKUP(A11,'[1]Presupuesto Calendarizado'!$A$5:$N$54,6,0)</f>
        <v>5479540.0899999999</v>
      </c>
      <c r="G11" s="5">
        <f>VLOOKUP(A11,'[1]Presupuesto Calendarizado'!$A$5:$N$54,7,0)</f>
        <v>5479540.0899999999</v>
      </c>
      <c r="H11" s="5">
        <f>VLOOKUP(A11,'[1]Presupuesto Calendarizado'!$A$5:$N$54,8,0)</f>
        <v>190999668.93000001</v>
      </c>
      <c r="I11" s="5">
        <f>VLOOKUP(A11,'[1]Presupuesto Calendarizado'!$A$5:$N$54,9,0)</f>
        <v>5897040.2000000002</v>
      </c>
      <c r="J11" s="5">
        <f>VLOOKUP(A11,'[1]Presupuesto Calendarizado'!$A$5:$N$54,10,0)</f>
        <v>5897040.2000000002</v>
      </c>
      <c r="K11" s="5">
        <f>VLOOKUP(A11,'[1]Presupuesto Calendarizado'!$A$5:$N$54,11,0)</f>
        <v>5897040.2000000002</v>
      </c>
      <c r="L11" s="5">
        <f>VLOOKUP(A11,'[1]Presupuesto Calendarizado'!$A$5:$N$54,12,0)</f>
        <v>5897040.2000000002</v>
      </c>
      <c r="M11" s="5">
        <f>VLOOKUP(A11,'[1]Presupuesto Calendarizado'!$A$5:$N$54,13,0)</f>
        <v>6497189.5699999994</v>
      </c>
      <c r="N11" s="6">
        <f>VLOOKUP(A11,'[1]Presupuesto Calendarizado'!$A$5:$N$54,14,0)</f>
        <v>617800552.80000007</v>
      </c>
      <c r="P11" s="2"/>
    </row>
    <row r="12" spans="1:16" x14ac:dyDescent="0.25">
      <c r="A12" s="11" t="s">
        <v>22</v>
      </c>
      <c r="B12" s="5">
        <f>VLOOKUP(A12,'[1]Presupuesto Calendarizado'!$A$5:$N$54,2,0)</f>
        <v>706046.91</v>
      </c>
      <c r="C12" s="5">
        <f>VLOOKUP(A12,'[1]Presupuesto Calendarizado'!$A$5:$N$54,3,0)</f>
        <v>706046.91</v>
      </c>
      <c r="D12" s="5">
        <f>VLOOKUP(A12,'[1]Presupuesto Calendarizado'!$A$5:$N$54,4,0)</f>
        <v>706046.91</v>
      </c>
      <c r="E12" s="5">
        <f>VLOOKUP(A12,'[1]Presupuesto Calendarizado'!$A$5:$N$54,5,0)</f>
        <v>706046.91</v>
      </c>
      <c r="F12" s="5">
        <f>VLOOKUP(A12,'[1]Presupuesto Calendarizado'!$A$5:$N$54,6,0)</f>
        <v>706046.91</v>
      </c>
      <c r="G12" s="5">
        <f>VLOOKUP(A12,'[1]Presupuesto Calendarizado'!$A$5:$N$54,7,0)</f>
        <v>706046.91</v>
      </c>
      <c r="H12" s="5">
        <f>VLOOKUP(A12,'[1]Presupuesto Calendarizado'!$A$5:$N$54,8,0)</f>
        <v>706046.91</v>
      </c>
      <c r="I12" s="5">
        <f>VLOOKUP(A12,'[1]Presupuesto Calendarizado'!$A$5:$N$54,9,0)</f>
        <v>706046.91</v>
      </c>
      <c r="J12" s="5">
        <f>VLOOKUP(A12,'[1]Presupuesto Calendarizado'!$A$5:$N$54,10,0)</f>
        <v>706046.91</v>
      </c>
      <c r="K12" s="5">
        <f>VLOOKUP(A12,'[1]Presupuesto Calendarizado'!$A$5:$N$54,11,0)</f>
        <v>706046.91</v>
      </c>
      <c r="L12" s="5">
        <f>VLOOKUP(A12,'[1]Presupuesto Calendarizado'!$A$5:$N$54,12,0)</f>
        <v>706046.9</v>
      </c>
      <c r="M12" s="5">
        <f>VLOOKUP(A12,'[1]Presupuesto Calendarizado'!$A$5:$N$54,13,0)</f>
        <v>706046.9</v>
      </c>
      <c r="N12" s="6">
        <f>VLOOKUP(A12,'[1]Presupuesto Calendarizado'!$A$5:$N$54,14,0)</f>
        <v>8472562.9000000004</v>
      </c>
      <c r="P12" s="2"/>
    </row>
    <row r="13" spans="1:16" ht="15.75" thickBot="1" x14ac:dyDescent="0.3">
      <c r="A13" s="12" t="s">
        <v>23</v>
      </c>
      <c r="B13" s="7">
        <f>VLOOKUP(A13,'[1]Presupuesto Calendarizado'!$A$5:$N$54,2,0)</f>
        <v>24264094.079999998</v>
      </c>
      <c r="C13" s="7">
        <f>VLOOKUP(A13,'[1]Presupuesto Calendarizado'!$A$5:$N$54,3,0)</f>
        <v>24264094.329999998</v>
      </c>
      <c r="D13" s="7">
        <f>VLOOKUP(A13,'[1]Presupuesto Calendarizado'!$A$5:$N$54,4,0)</f>
        <v>24264094.329999998</v>
      </c>
      <c r="E13" s="7">
        <f>VLOOKUP(A13,'[1]Presupuesto Calendarizado'!$A$5:$N$54,5,0)</f>
        <v>24264094.329999998</v>
      </c>
      <c r="F13" s="7">
        <f>VLOOKUP(A13,'[1]Presupuesto Calendarizado'!$A$5:$N$54,6,0)</f>
        <v>24264094.329999998</v>
      </c>
      <c r="G13" s="7">
        <f>VLOOKUP(A13,'[1]Presupuesto Calendarizado'!$A$5:$N$54,7,0)</f>
        <v>24264094.329999998</v>
      </c>
      <c r="H13" s="7">
        <f>VLOOKUP(A13,'[1]Presupuesto Calendarizado'!$A$5:$N$54,8,0)</f>
        <v>24264094.329999998</v>
      </c>
      <c r="I13" s="7">
        <f>VLOOKUP(A13,'[1]Presupuesto Calendarizado'!$A$5:$N$54,9,0)</f>
        <v>24264094.329999998</v>
      </c>
      <c r="J13" s="7">
        <f>VLOOKUP(A13,'[1]Presupuesto Calendarizado'!$A$5:$N$54,10,0)</f>
        <v>24264094.329999998</v>
      </c>
      <c r="K13" s="7">
        <f>VLOOKUP(A13,'[1]Presupuesto Calendarizado'!$A$5:$N$54,11,0)</f>
        <v>24264094.329999998</v>
      </c>
      <c r="L13" s="7">
        <f>VLOOKUP(A13,'[1]Presupuesto Calendarizado'!$A$5:$N$54,12,0)</f>
        <v>24264094.34</v>
      </c>
      <c r="M13" s="7">
        <f>VLOOKUP(A13,'[1]Presupuesto Calendarizado'!$A$5:$N$54,13,0)</f>
        <v>24264094.479999997</v>
      </c>
      <c r="N13" s="8">
        <f>VLOOKUP(A13,'[1]Presupuesto Calendarizado'!$A$5:$N$54,14,0)</f>
        <v>291169131.87</v>
      </c>
    </row>
  </sheetData>
  <mergeCells count="2">
    <mergeCell ref="A1:N1"/>
    <mergeCell ref="A2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agrupado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Navarro Perez</dc:creator>
  <cp:lastModifiedBy>Carla E. Nazar de Alva</cp:lastModifiedBy>
  <dcterms:created xsi:type="dcterms:W3CDTF">2017-02-13T22:21:38Z</dcterms:created>
  <dcterms:modified xsi:type="dcterms:W3CDTF">2017-02-14T16:40:16Z</dcterms:modified>
</cp:coreProperties>
</file>