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la.nazar\Documents\PORTAL TRANSPARENCIA\DOCUMENTOS PARA PORTAL\TESORERÍA\2017 ENERO\"/>
    </mc:Choice>
  </mc:AlternateContent>
  <bookViews>
    <workbookView xWindow="0" yWindow="0" windowWidth="19200" windowHeight="11460"/>
  </bookViews>
  <sheets>
    <sheet name="Calendario de Ingresos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6" i="1" l="1"/>
  <c r="N45" i="1"/>
  <c r="H44" i="1"/>
  <c r="N44" i="1" s="1"/>
  <c r="N43" i="1"/>
  <c r="N42" i="1"/>
  <c r="N41" i="1"/>
  <c r="N40" i="1"/>
  <c r="N39" i="1"/>
  <c r="N38" i="1"/>
  <c r="M37" i="1"/>
  <c r="L37" i="1"/>
  <c r="K37" i="1"/>
  <c r="J37" i="1"/>
  <c r="I37" i="1"/>
  <c r="H37" i="1"/>
  <c r="G37" i="1"/>
  <c r="F37" i="1"/>
  <c r="E37" i="1"/>
  <c r="D37" i="1"/>
  <c r="C37" i="1"/>
  <c r="B37" i="1"/>
  <c r="N37" i="1" s="1"/>
  <c r="N36" i="1"/>
  <c r="N35" i="1"/>
  <c r="N34" i="1"/>
  <c r="M33" i="1"/>
  <c r="L33" i="1"/>
  <c r="K33" i="1"/>
  <c r="J33" i="1"/>
  <c r="I33" i="1"/>
  <c r="H33" i="1"/>
  <c r="G33" i="1"/>
  <c r="F33" i="1"/>
  <c r="E33" i="1"/>
  <c r="D33" i="1"/>
  <c r="C33" i="1"/>
  <c r="B33" i="1"/>
  <c r="N33" i="1" s="1"/>
  <c r="N32" i="1"/>
  <c r="N31" i="1"/>
  <c r="N30" i="1"/>
  <c r="M29" i="1"/>
  <c r="L29" i="1"/>
  <c r="K29" i="1"/>
  <c r="J29" i="1"/>
  <c r="I29" i="1"/>
  <c r="H29" i="1"/>
  <c r="G29" i="1"/>
  <c r="F29" i="1"/>
  <c r="E29" i="1"/>
  <c r="D29" i="1"/>
  <c r="C29" i="1"/>
  <c r="B29" i="1"/>
  <c r="N29" i="1" s="1"/>
  <c r="N28" i="1"/>
  <c r="N27" i="1"/>
  <c r="N26" i="1"/>
  <c r="M25" i="1"/>
  <c r="L25" i="1"/>
  <c r="K25" i="1"/>
  <c r="J25" i="1"/>
  <c r="I25" i="1"/>
  <c r="H25" i="1"/>
  <c r="G25" i="1"/>
  <c r="F25" i="1"/>
  <c r="E25" i="1"/>
  <c r="D25" i="1"/>
  <c r="C25" i="1"/>
  <c r="B25" i="1"/>
  <c r="N25" i="1" s="1"/>
  <c r="N24" i="1"/>
  <c r="N23" i="1"/>
  <c r="N22" i="1"/>
  <c r="N21" i="1"/>
  <c r="N20" i="1"/>
  <c r="N19" i="1"/>
  <c r="M18" i="1"/>
  <c r="L18" i="1"/>
  <c r="K18" i="1"/>
  <c r="J18" i="1"/>
  <c r="I18" i="1"/>
  <c r="H18" i="1"/>
  <c r="G18" i="1"/>
  <c r="F18" i="1"/>
  <c r="E18" i="1"/>
  <c r="D18" i="1"/>
  <c r="C18" i="1"/>
  <c r="B18" i="1"/>
  <c r="N18" i="1" s="1"/>
  <c r="N17" i="1"/>
  <c r="N16" i="1"/>
  <c r="N15" i="1"/>
  <c r="N14" i="1"/>
  <c r="N13" i="1"/>
  <c r="N12" i="1"/>
  <c r="N11" i="1"/>
  <c r="N10" i="1"/>
  <c r="N9" i="1"/>
  <c r="N8" i="1"/>
  <c r="N7" i="1"/>
  <c r="N6" i="1"/>
  <c r="M5" i="1"/>
  <c r="L5" i="1"/>
  <c r="K5" i="1"/>
  <c r="J5" i="1"/>
  <c r="I5" i="1"/>
  <c r="H5" i="1"/>
  <c r="G5" i="1"/>
  <c r="F5" i="1"/>
  <c r="E5" i="1"/>
  <c r="D5" i="1"/>
  <c r="C5" i="1"/>
  <c r="B5" i="1"/>
  <c r="N5" i="1" s="1"/>
  <c r="M4" i="1"/>
  <c r="L4" i="1"/>
  <c r="K4" i="1"/>
  <c r="J4" i="1"/>
  <c r="I4" i="1"/>
  <c r="H4" i="1"/>
  <c r="G4" i="1"/>
  <c r="F4" i="1"/>
  <c r="E4" i="1"/>
  <c r="D4" i="1"/>
  <c r="C4" i="1"/>
  <c r="B4" i="1"/>
  <c r="N4" i="1" s="1"/>
</calcChain>
</file>

<file path=xl/sharedStrings.xml><?xml version="1.0" encoding="utf-8"?>
<sst xmlns="http://schemas.openxmlformats.org/spreadsheetml/2006/main" count="58" uniqueCount="57">
  <si>
    <t>Monterrey Nuevo León</t>
  </si>
  <si>
    <t>Calendario de Ingresos del Ejercicio Fiscal 2017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</si>
  <si>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</si>
  <si>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</si>
  <si>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</si>
  <si>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</si>
  <si>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</si>
  <si>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</si>
  <si>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</si>
  <si>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</si>
  <si>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</si>
  <si>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</si>
  <si>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</si>
  <si>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</si>
  <si>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Presupuesto Anual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</si>
  <si>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</si>
  <si>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</si>
  <si>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</si>
  <si>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</si>
  <si>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</si>
  <si>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</si>
  <si>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</si>
  <si>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</si>
  <si>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</si>
  <si>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</si>
  <si>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</si>
  <si>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</si>
  <si>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</si>
  <si>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</si>
  <si>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</si>
  <si>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</si>
  <si>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</si>
  <si>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</si>
  <si>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</si>
  <si>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</si>
  <si>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</si>
  <si>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</si>
  <si>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</si>
  <si>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</si>
  <si>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</si>
  <si>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</si>
  <si>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>Aprovechamientos de capital</t>
  </si>
  <si>
    <t>Aprovechamientos no comprendidos en las fracciones de la Ley de Ingresos causadas en ejercicios fiscales anteriores pendientes de liquidación o pago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</si>
  <si>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</si>
  <si>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</si>
  <si>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</si>
  <si>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</si>
  <si>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</si>
  <si>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</si>
  <si>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</si>
  <si>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</si>
  <si>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</si>
  <si>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</si>
  <si>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análogos</t>
  </si>
  <si>
    <t>Ingresos derivados de Financiamientos</t>
  </si>
  <si>
    <t>Endeudamiento interno</t>
  </si>
  <si>
    <t>Endeudamiento externo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</si>
</sst>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b/>
      <sz val="20"/>
      <color rgb="FF000000"/>
      <name val="Calibri"/>
      <family val="2"/>
    </font>
    <font>
      <b/>
      <sz val="18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63634"/>
        <bgColor rgb="FF000000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164" fontId="2" fillId="0" borderId="0" xfId="0" applyNumberFormat="1" applyFont="1" applyFill="1" applyBorder="1"/>
    <xf numFmtId="0" fontId="2" fillId="0" borderId="0" xfId="0" applyFont="1" applyFill="1" applyBorder="1"/>
    <xf numFmtId="164" fontId="3" fillId="2" borderId="2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164" fontId="2" fillId="0" borderId="5" xfId="0" applyNumberFormat="1" applyFont="1" applyFill="1" applyBorder="1"/>
    <xf numFmtId="164" fontId="2" fillId="0" borderId="6" xfId="0" applyNumberFormat="1" applyFont="1" applyFill="1" applyBorder="1"/>
    <xf numFmtId="164" fontId="2" fillId="0" borderId="4" xfId="0" applyNumberFormat="1" applyFont="1" applyFill="1" applyBorder="1" applyAlignment="1">
      <alignment wrapText="1"/>
    </xf>
    <xf numFmtId="0" fontId="5" fillId="0" borderId="4" xfId="0" applyFont="1" applyFill="1" applyBorder="1" applyAlignment="1">
      <alignment horizontal="left" wrapText="1"/>
    </xf>
    <xf numFmtId="43" fontId="0" fillId="0" borderId="5" xfId="1" applyFont="1" applyFill="1" applyBorder="1"/>
    <xf numFmtId="164" fontId="2" fillId="0" borderId="8" xfId="0" applyNumberFormat="1" applyFont="1" applyFill="1" applyBorder="1"/>
    <xf numFmtId="164" fontId="2" fillId="0" borderId="9" xfId="0" applyNumberFormat="1" applyFont="1" applyFill="1" applyBorder="1"/>
    <xf numFmtId="164" fontId="2" fillId="0" borderId="0" xfId="0" applyNumberFormat="1" applyFont="1" applyFill="1" applyBorder="1" applyAlignment="1"/>
    <xf numFmtId="0" fontId="3" fillId="2" borderId="1" xfId="0" applyFont="1" applyFill="1" applyBorder="1" applyAlignment="1">
      <alignment wrapText="1"/>
    </xf>
    <xf numFmtId="0" fontId="2" fillId="0" borderId="4" xfId="0" applyFont="1" applyFill="1" applyBorder="1" applyAlignment="1">
      <alignment horizontal="right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921204</xdr:colOff>
      <xdr:row>0</xdr:row>
      <xdr:rowOff>77160</xdr:rowOff>
    </xdr:from>
    <xdr:to>
      <xdr:col>0</xdr:col>
      <xdr:colOff>2517322</xdr:colOff>
      <xdr:row>1</xdr:row>
      <xdr:rowOff>481095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1204" y="77160"/>
          <a:ext cx="1596118" cy="886893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460375</xdr:colOff>
      <xdr:row>0</xdr:row>
      <xdr:rowOff>183277</xdr:rowOff>
    </xdr:from>
    <xdr:to>
      <xdr:col>13</xdr:col>
      <xdr:colOff>374601</xdr:colOff>
      <xdr:row>1</xdr:row>
      <xdr:rowOff>455054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33298" y="183277"/>
          <a:ext cx="2248521" cy="75473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mando.navarro/Desktop/Calendario%20Ingre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upado Ingresos"/>
      <sheetName val="Calendario de Ingresos"/>
      <sheetName val="Hoja1"/>
      <sheetName val="bd"/>
    </sheetNames>
    <sheetDataSet>
      <sheetData sheetId="0" refreshError="1"/>
      <sheetData sheetId="1" refreshError="1"/>
      <sheetData sheetId="2">
        <row r="4">
          <cell r="A4" t="str">
            <v>Aprovechamientos</v>
          </cell>
          <cell r="B4">
            <v>12366115.419999998</v>
          </cell>
          <cell r="C4">
            <v>25423971.900000006</v>
          </cell>
          <cell r="D4">
            <v>12392498.329999998</v>
          </cell>
          <cell r="E4">
            <v>12359003.390000001</v>
          </cell>
          <cell r="F4">
            <v>15057497.870000001</v>
          </cell>
          <cell r="G4">
            <v>13464490.079999998</v>
          </cell>
          <cell r="H4">
            <v>12102123.689999998</v>
          </cell>
          <cell r="I4">
            <v>13258674.52</v>
          </cell>
          <cell r="J4">
            <v>63695202.929999992</v>
          </cell>
          <cell r="K4">
            <v>19877196.440000009</v>
          </cell>
          <cell r="L4">
            <v>19877196.460000008</v>
          </cell>
          <cell r="M4">
            <v>19877196.450000007</v>
          </cell>
          <cell r="N4">
            <v>239751167.47999996</v>
          </cell>
        </row>
        <row r="5">
          <cell r="A5" t="str">
            <v>Aprovechamientos de tipo corriente</v>
          </cell>
          <cell r="B5">
            <v>12366115.419999998</v>
          </cell>
          <cell r="C5">
            <v>25423971.900000006</v>
          </cell>
          <cell r="D5">
            <v>12392498.329999998</v>
          </cell>
          <cell r="E5">
            <v>12359003.390000001</v>
          </cell>
          <cell r="F5">
            <v>15057497.870000001</v>
          </cell>
          <cell r="G5">
            <v>13464490.079999998</v>
          </cell>
          <cell r="H5">
            <v>12102123.689999998</v>
          </cell>
          <cell r="I5">
            <v>13258674.52</v>
          </cell>
          <cell r="J5">
            <v>63695202.929999992</v>
          </cell>
          <cell r="K5">
            <v>19877196.440000009</v>
          </cell>
          <cell r="L5">
            <v>19877196.460000008</v>
          </cell>
          <cell r="M5">
            <v>19877196.450000007</v>
          </cell>
          <cell r="N5">
            <v>239751167.47999996</v>
          </cell>
        </row>
        <row r="6">
          <cell r="A6" t="str">
            <v>Derechos</v>
          </cell>
          <cell r="B6">
            <v>20452997.539999999</v>
          </cell>
          <cell r="C6">
            <v>28672795.759999998</v>
          </cell>
          <cell r="D6">
            <v>30422018.800000001</v>
          </cell>
          <cell r="E6">
            <v>18672585.899999999</v>
          </cell>
          <cell r="F6">
            <v>15064587.51</v>
          </cell>
          <cell r="G6">
            <v>12025600.400000002</v>
          </cell>
          <cell r="H6">
            <v>15969441.100000001</v>
          </cell>
          <cell r="I6">
            <v>12419496.23</v>
          </cell>
          <cell r="J6">
            <v>16556409.040000001</v>
          </cell>
          <cell r="K6">
            <v>18981236</v>
          </cell>
          <cell r="L6">
            <v>18890410.109999999</v>
          </cell>
          <cell r="M6">
            <v>18900666.369999997</v>
          </cell>
          <cell r="N6">
            <v>227028244.76000005</v>
          </cell>
        </row>
        <row r="7">
          <cell r="A7" t="str">
            <v>Accesorios</v>
          </cell>
          <cell r="B7">
            <v>58030.48</v>
          </cell>
          <cell r="C7">
            <v>75191.849999999991</v>
          </cell>
          <cell r="D7">
            <v>64646.470000000008</v>
          </cell>
          <cell r="E7">
            <v>359721.32</v>
          </cell>
          <cell r="F7">
            <v>273974.07999999996</v>
          </cell>
          <cell r="G7">
            <v>216332.27000000002</v>
          </cell>
          <cell r="H7">
            <v>389323.52000000008</v>
          </cell>
          <cell r="I7">
            <v>133681.89000000001</v>
          </cell>
          <cell r="J7">
            <v>96882.78</v>
          </cell>
          <cell r="K7">
            <v>185307.86000000002</v>
          </cell>
          <cell r="L7">
            <v>185307.85</v>
          </cell>
          <cell r="M7">
            <v>185307.87</v>
          </cell>
          <cell r="N7">
            <v>2223708.2400000002</v>
          </cell>
        </row>
        <row r="8">
          <cell r="A8" t="str">
            <v>DERECHOS</v>
          </cell>
          <cell r="B8">
            <v>118612.42</v>
          </cell>
          <cell r="C8">
            <v>0</v>
          </cell>
          <cell r="D8">
            <v>0</v>
          </cell>
          <cell r="E8">
            <v>0</v>
          </cell>
          <cell r="F8">
            <v>411268.39</v>
          </cell>
          <cell r="G8">
            <v>0</v>
          </cell>
          <cell r="H8">
            <v>44533.72</v>
          </cell>
          <cell r="I8">
            <v>72494.240000000005</v>
          </cell>
          <cell r="J8">
            <v>1070601.6599999999</v>
          </cell>
          <cell r="K8">
            <v>190833.76</v>
          </cell>
          <cell r="L8">
            <v>190833.76</v>
          </cell>
          <cell r="M8">
            <v>190833.76</v>
          </cell>
          <cell r="N8">
            <v>2290011.71</v>
          </cell>
        </row>
        <row r="9">
          <cell r="A9" t="str">
            <v>Derechos por el uso, goce, aprovechamiento o explotación de bienes de dominio público</v>
          </cell>
          <cell r="B9">
            <v>13685959.110000001</v>
          </cell>
          <cell r="C9">
            <v>9058200.1999999993</v>
          </cell>
          <cell r="D9">
            <v>10104410.229999999</v>
          </cell>
          <cell r="E9">
            <v>8646131.4399999995</v>
          </cell>
          <cell r="F9">
            <v>7261905.04</v>
          </cell>
          <cell r="G9">
            <v>6508199.3500000015</v>
          </cell>
          <cell r="H9">
            <v>6904789.4200000009</v>
          </cell>
          <cell r="I9">
            <v>6721883.1400000006</v>
          </cell>
          <cell r="J9">
            <v>6442480.2200000007</v>
          </cell>
          <cell r="K9">
            <v>8429966.0600000005</v>
          </cell>
          <cell r="L9">
            <v>8343499.4900000002</v>
          </cell>
          <cell r="M9">
            <v>8337846.4000000004</v>
          </cell>
          <cell r="N9">
            <v>100445270.10000001</v>
          </cell>
        </row>
        <row r="10">
          <cell r="A10" t="str">
            <v>Derechos por prestación de servicios</v>
          </cell>
          <cell r="B10">
            <v>6590395.5299999993</v>
          </cell>
          <cell r="C10">
            <v>19539403.709999997</v>
          </cell>
          <cell r="D10">
            <v>20252962.100000001</v>
          </cell>
          <cell r="E10">
            <v>9666733.1399999987</v>
          </cell>
          <cell r="F10">
            <v>7117440</v>
          </cell>
          <cell r="G10">
            <v>5301068.7800000012</v>
          </cell>
          <cell r="H10">
            <v>8630794.4400000013</v>
          </cell>
          <cell r="I10">
            <v>5491436.96</v>
          </cell>
          <cell r="J10">
            <v>8946444.3800000008</v>
          </cell>
          <cell r="K10">
            <v>10175128.320000002</v>
          </cell>
          <cell r="L10">
            <v>10170769.01</v>
          </cell>
          <cell r="M10">
            <v>10186678.339999998</v>
          </cell>
          <cell r="N10">
            <v>122069254.71000002</v>
          </cell>
        </row>
        <row r="11">
          <cell r="A11" t="str">
            <v>Impuestos</v>
          </cell>
          <cell r="B11">
            <v>650991892.38999999</v>
          </cell>
          <cell r="C11">
            <v>133516248.77000001</v>
          </cell>
          <cell r="D11">
            <v>74157326.590000018</v>
          </cell>
          <cell r="E11">
            <v>77207805.309999987</v>
          </cell>
          <cell r="F11">
            <v>69529302.400000006</v>
          </cell>
          <cell r="G11">
            <v>74030676.410000011</v>
          </cell>
          <cell r="H11">
            <v>73963729.140000001</v>
          </cell>
          <cell r="I11">
            <v>65716325.260000005</v>
          </cell>
          <cell r="J11">
            <v>59716100.339999996</v>
          </cell>
          <cell r="K11">
            <v>88378910.729999989</v>
          </cell>
          <cell r="L11">
            <v>77752845.170000002</v>
          </cell>
          <cell r="M11">
            <v>100838834.59</v>
          </cell>
          <cell r="N11">
            <v>1545799997.0999999</v>
          </cell>
        </row>
        <row r="12">
          <cell r="A12" t="str">
            <v>Accesorios</v>
          </cell>
          <cell r="B12">
            <v>4806101.18</v>
          </cell>
          <cell r="C12">
            <v>3312620.98</v>
          </cell>
          <cell r="D12">
            <v>2774100.73</v>
          </cell>
          <cell r="E12">
            <v>2880855.52</v>
          </cell>
          <cell r="F12">
            <v>2570919.13</v>
          </cell>
          <cell r="G12">
            <v>3809514.68</v>
          </cell>
          <cell r="H12">
            <v>3708741.37</v>
          </cell>
          <cell r="I12">
            <v>3791094.41</v>
          </cell>
          <cell r="J12">
            <v>3208932.83</v>
          </cell>
          <cell r="K12">
            <v>2544916.2999999998</v>
          </cell>
          <cell r="L12">
            <v>2588435.34</v>
          </cell>
          <cell r="M12">
            <v>2500835.86</v>
          </cell>
          <cell r="N12">
            <v>38497068.329999998</v>
          </cell>
        </row>
        <row r="13">
          <cell r="A13" t="str">
            <v>Impuestos sobre el Patrimonio</v>
          </cell>
          <cell r="B13">
            <v>644999705.31000006</v>
          </cell>
          <cell r="C13">
            <v>129287396.59</v>
          </cell>
          <cell r="D13">
            <v>68845206.960000008</v>
          </cell>
          <cell r="E13">
            <v>72879123.189999998</v>
          </cell>
          <cell r="F13">
            <v>65363074.869999997</v>
          </cell>
          <cell r="G13">
            <v>68515001.329999998</v>
          </cell>
          <cell r="H13">
            <v>68886029.170000002</v>
          </cell>
          <cell r="I13">
            <v>61547292.649999999</v>
          </cell>
          <cell r="J13">
            <v>55725864.509999998</v>
          </cell>
          <cell r="K13">
            <v>84509913.229999989</v>
          </cell>
          <cell r="L13">
            <v>73840328.629999995</v>
          </cell>
          <cell r="M13">
            <v>97013917.530000001</v>
          </cell>
          <cell r="N13">
            <v>1491412853.97</v>
          </cell>
        </row>
        <row r="14">
          <cell r="A14" t="str">
            <v>Impuestos sobre los Ingresos</v>
          </cell>
          <cell r="B14">
            <v>1186085.8999999999</v>
          </cell>
          <cell r="C14">
            <v>916231.2</v>
          </cell>
          <cell r="D14">
            <v>2538018.9</v>
          </cell>
          <cell r="E14">
            <v>1447826.6</v>
          </cell>
          <cell r="F14">
            <v>1595308.4</v>
          </cell>
          <cell r="G14">
            <v>1706160.4000000001</v>
          </cell>
          <cell r="H14">
            <v>1368958.6</v>
          </cell>
          <cell r="I14">
            <v>377938.2</v>
          </cell>
          <cell r="J14">
            <v>781303</v>
          </cell>
          <cell r="K14">
            <v>1324081.2</v>
          </cell>
          <cell r="L14">
            <v>1324081.2</v>
          </cell>
          <cell r="M14">
            <v>1324081.2</v>
          </cell>
          <cell r="N14">
            <v>15890074.799999999</v>
          </cell>
        </row>
        <row r="15">
          <cell r="A15" t="str">
            <v>Participaciones y Aportaciones</v>
          </cell>
          <cell r="B15">
            <v>188695806.76000002</v>
          </cell>
          <cell r="C15">
            <v>268834730.61000001</v>
          </cell>
          <cell r="D15">
            <v>225106792.75</v>
          </cell>
          <cell r="E15">
            <v>305020537.43000001</v>
          </cell>
          <cell r="F15">
            <v>235956167.16999999</v>
          </cell>
          <cell r="G15">
            <v>248191308.61000001</v>
          </cell>
          <cell r="H15">
            <v>243207148.16</v>
          </cell>
          <cell r="I15">
            <v>246522663.81999999</v>
          </cell>
          <cell r="J15">
            <v>225687025.29999998</v>
          </cell>
          <cell r="K15">
            <v>240423657.50000003</v>
          </cell>
          <cell r="L15">
            <v>240423657.50000003</v>
          </cell>
          <cell r="M15">
            <v>240423657.50000003</v>
          </cell>
          <cell r="N15">
            <v>2908493153.1100001</v>
          </cell>
        </row>
        <row r="16">
          <cell r="A16" t="str">
            <v xml:space="preserve">Aportaciones  </v>
          </cell>
          <cell r="B16">
            <v>66225890.619999997</v>
          </cell>
          <cell r="C16">
            <v>66219548.300000004</v>
          </cell>
          <cell r="D16">
            <v>66544146.690000005</v>
          </cell>
          <cell r="E16">
            <v>66377706.25</v>
          </cell>
          <cell r="F16">
            <v>66388167.270000003</v>
          </cell>
          <cell r="G16">
            <v>66405368.989999995</v>
          </cell>
          <cell r="H16">
            <v>66528552.059999995</v>
          </cell>
          <cell r="I16">
            <v>66684761</v>
          </cell>
          <cell r="J16">
            <v>66737808.649999999</v>
          </cell>
          <cell r="K16">
            <v>66456880.879999995</v>
          </cell>
          <cell r="L16">
            <v>66456880.879999995</v>
          </cell>
          <cell r="M16">
            <v>66456880.879999995</v>
          </cell>
          <cell r="N16">
            <v>797482592.46999979</v>
          </cell>
        </row>
        <row r="17">
          <cell r="A17" t="str">
            <v>Participaciones</v>
          </cell>
          <cell r="B17">
            <v>122469916.14000002</v>
          </cell>
          <cell r="C17">
            <v>202615182.31000003</v>
          </cell>
          <cell r="D17">
            <v>158562646.06</v>
          </cell>
          <cell r="E17">
            <v>238642831.18000001</v>
          </cell>
          <cell r="F17">
            <v>169567999.89999998</v>
          </cell>
          <cell r="G17">
            <v>181785939.62000003</v>
          </cell>
          <cell r="H17">
            <v>176678596.09999999</v>
          </cell>
          <cell r="I17">
            <v>179837902.81999999</v>
          </cell>
          <cell r="J17">
            <v>158949216.64999998</v>
          </cell>
          <cell r="K17">
            <v>173966776.62000003</v>
          </cell>
          <cell r="L17">
            <v>173966776.62000003</v>
          </cell>
          <cell r="M17">
            <v>173966776.62000003</v>
          </cell>
          <cell r="N17">
            <v>2111010560.6400003</v>
          </cell>
        </row>
        <row r="18">
          <cell r="A18" t="str">
            <v>Productos</v>
          </cell>
          <cell r="B18">
            <v>10215870.139999999</v>
          </cell>
          <cell r="C18">
            <v>11815897.550000001</v>
          </cell>
          <cell r="D18">
            <v>11651554.66</v>
          </cell>
          <cell r="E18">
            <v>12668307.5</v>
          </cell>
          <cell r="F18">
            <v>12511266.189999999</v>
          </cell>
          <cell r="G18">
            <v>13862765.790000001</v>
          </cell>
          <cell r="H18">
            <v>13507467.169999998</v>
          </cell>
          <cell r="I18">
            <v>14670066.790000001</v>
          </cell>
          <cell r="J18">
            <v>12217008.98</v>
          </cell>
          <cell r="K18">
            <v>11701726.060000001</v>
          </cell>
          <cell r="L18">
            <v>11701725.499999998</v>
          </cell>
          <cell r="M18">
            <v>11701725.499999998</v>
          </cell>
          <cell r="N18">
            <v>148225381.82999998</v>
          </cell>
        </row>
        <row r="19">
          <cell r="A19" t="str">
            <v>PRODUCTOS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1254504.1599999999</v>
          </cell>
          <cell r="H19">
            <v>213840.12</v>
          </cell>
          <cell r="I19">
            <v>213626.4</v>
          </cell>
          <cell r="J19">
            <v>212014.92</v>
          </cell>
          <cell r="K19">
            <v>210441.92</v>
          </cell>
          <cell r="L19">
            <v>210441.92</v>
          </cell>
          <cell r="M19">
            <v>210441.92</v>
          </cell>
          <cell r="N19">
            <v>2525311.3599999994</v>
          </cell>
        </row>
        <row r="20">
          <cell r="A20" t="str">
            <v>Productos de tipo corriente</v>
          </cell>
          <cell r="B20">
            <v>10215870.139999999</v>
          </cell>
          <cell r="C20">
            <v>11815897.550000001</v>
          </cell>
          <cell r="D20">
            <v>11651554.66</v>
          </cell>
          <cell r="E20">
            <v>12668307.5</v>
          </cell>
          <cell r="F20">
            <v>12511266.189999999</v>
          </cell>
          <cell r="G20">
            <v>12608261.630000001</v>
          </cell>
          <cell r="H20">
            <v>13293627.049999999</v>
          </cell>
          <cell r="I20">
            <v>14456440.390000001</v>
          </cell>
          <cell r="J20">
            <v>12004994.060000001</v>
          </cell>
          <cell r="K20">
            <v>11491284.140000001</v>
          </cell>
          <cell r="L20">
            <v>11491283.579999998</v>
          </cell>
          <cell r="M20">
            <v>11491283.579999998</v>
          </cell>
          <cell r="N20">
            <v>145700070.47</v>
          </cell>
        </row>
        <row r="21">
          <cell r="A21" t="str">
            <v>Transferencias, Asignaciones, Subsidios y Otras Ayudas</v>
          </cell>
          <cell r="B21">
            <v>14102769.920000002</v>
          </cell>
          <cell r="C21">
            <v>18760261.869999997</v>
          </cell>
          <cell r="D21">
            <v>11405643.84</v>
          </cell>
          <cell r="E21">
            <v>4830004.92</v>
          </cell>
          <cell r="F21">
            <v>30694751.979999997</v>
          </cell>
          <cell r="G21">
            <v>7651354.1699999999</v>
          </cell>
          <cell r="H21">
            <v>6826606.6400000006</v>
          </cell>
          <cell r="I21">
            <v>7917556.7300000004</v>
          </cell>
          <cell r="J21">
            <v>28588427.57</v>
          </cell>
          <cell r="K21">
            <v>7703786.3200000003</v>
          </cell>
          <cell r="L21">
            <v>9107329.7300000004</v>
          </cell>
          <cell r="M21">
            <v>9107329.7300000004</v>
          </cell>
          <cell r="N21">
            <v>156695823.42000002</v>
          </cell>
        </row>
        <row r="22">
          <cell r="A22" t="str">
            <v>Subsidios y Subvenciones</v>
          </cell>
          <cell r="B22">
            <v>14102769.920000002</v>
          </cell>
          <cell r="C22">
            <v>18760261.869999997</v>
          </cell>
          <cell r="D22">
            <v>11405643.84</v>
          </cell>
          <cell r="E22">
            <v>4830004.92</v>
          </cell>
          <cell r="F22">
            <v>30694751.979999997</v>
          </cell>
          <cell r="G22">
            <v>7651354.1699999999</v>
          </cell>
          <cell r="H22">
            <v>6826606.6400000006</v>
          </cell>
          <cell r="I22">
            <v>7917556.7300000004</v>
          </cell>
          <cell r="J22">
            <v>28588427.57</v>
          </cell>
          <cell r="K22">
            <v>7703786.3200000003</v>
          </cell>
          <cell r="L22">
            <v>9107329.7300000004</v>
          </cell>
          <cell r="M22">
            <v>9107329.7300000004</v>
          </cell>
          <cell r="N22">
            <v>156695823.42000002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tabSelected="1" zoomScale="71" zoomScaleNormal="71" workbookViewId="0">
      <selection sqref="A1:N1"/>
    </sheetView>
  </sheetViews>
  <sheetFormatPr baseColWidth="10" defaultColWidth="10.7109375" defaultRowHeight="15.75" x14ac:dyDescent="0.25"/>
  <cols>
    <col min="1" max="1" width="55.5703125" style="19" customWidth="1"/>
    <col min="2" max="2" width="17" style="1" bestFit="1" customWidth="1"/>
    <col min="3" max="3" width="17.5703125" style="1" bestFit="1" customWidth="1"/>
    <col min="4" max="4" width="17" style="1" bestFit="1" customWidth="1"/>
    <col min="5" max="5" width="17.5703125" style="1" bestFit="1" customWidth="1"/>
    <col min="6" max="8" width="17" style="1" bestFit="1" customWidth="1"/>
    <col min="9" max="13" width="17.5703125" style="1" bestFit="1" customWidth="1"/>
    <col min="14" max="14" width="20.85546875" style="2" bestFit="1" customWidth="1"/>
    <col min="15" max="15" width="17.85546875" style="2" bestFit="1" customWidth="1"/>
    <col min="16" max="16384" width="10.7109375" style="2"/>
  </cols>
  <sheetData>
    <row r="1" spans="1:16" ht="37.5" customHeight="1" x14ac:dyDescent="0.3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1"/>
      <c r="P1" s="1"/>
    </row>
    <row r="2" spans="1:16" ht="42.75" customHeight="1" thickBot="1" x14ac:dyDescent="0.3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1"/>
      <c r="P2" s="1"/>
    </row>
    <row r="3" spans="1:16" ht="15" x14ac:dyDescent="0.25">
      <c r="A3" s="13"/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1"/>
    </row>
    <row r="4" spans="1:16" ht="15" x14ac:dyDescent="0.25">
      <c r="A4" s="14" t="s">
        <v>15</v>
      </c>
      <c r="B4" s="5">
        <f>+B5+B15+B18+B25+B29+B33+B37+B44</f>
        <v>896825452.16999984</v>
      </c>
      <c r="C4" s="5">
        <f t="shared" ref="C4:M4" si="0">+C5+C15+C18+C25+C29+C33+C37+C44</f>
        <v>487023906.46000004</v>
      </c>
      <c r="D4" s="5">
        <f t="shared" si="0"/>
        <v>365135834.96999997</v>
      </c>
      <c r="E4" s="5">
        <f t="shared" si="0"/>
        <v>430758244.44999999</v>
      </c>
      <c r="F4" s="5">
        <f t="shared" si="0"/>
        <v>378813573.12</v>
      </c>
      <c r="G4" s="5">
        <f t="shared" si="0"/>
        <v>369226195.46000004</v>
      </c>
      <c r="H4" s="5">
        <f t="shared" si="0"/>
        <v>626876204.27999997</v>
      </c>
      <c r="I4" s="5">
        <f t="shared" si="0"/>
        <v>360504783.35000002</v>
      </c>
      <c r="J4" s="5">
        <f t="shared" si="0"/>
        <v>406460174.15999997</v>
      </c>
      <c r="K4" s="5">
        <f t="shared" si="0"/>
        <v>387066513.05000001</v>
      </c>
      <c r="L4" s="5">
        <f t="shared" si="0"/>
        <v>377753164.47000003</v>
      </c>
      <c r="M4" s="5">
        <f t="shared" si="0"/>
        <v>400849410.1400001</v>
      </c>
      <c r="N4" s="6">
        <f t="shared" ref="N4:N6" si="1">SUM(B4:M4)</f>
        <v>5487293456.0800009</v>
      </c>
      <c r="O4" s="1"/>
    </row>
    <row r="5" spans="1:16" ht="15" x14ac:dyDescent="0.25">
      <c r="A5" s="15" t="s">
        <v>16</v>
      </c>
      <c r="B5" s="5">
        <f>VLOOKUP(A5,[1]Hoja1!$A$4:$N$22,2,0)</f>
        <v>650991892.38999999</v>
      </c>
      <c r="C5" s="5">
        <f>VLOOKUP(A5,[1]Hoja1!$A$4:$N$22,3,0)</f>
        <v>133516248.77000001</v>
      </c>
      <c r="D5" s="5">
        <f>VLOOKUP(A5,[1]Hoja1!$A$4:$N$22,4,0)</f>
        <v>74157326.590000018</v>
      </c>
      <c r="E5" s="5">
        <f>VLOOKUP(A5,[1]Hoja1!$A$4:$N$22,5,0)</f>
        <v>77207805.309999987</v>
      </c>
      <c r="F5" s="5">
        <f>VLOOKUP(A5,[1]Hoja1!$A$4:$N$22,6,0)</f>
        <v>69529302.400000006</v>
      </c>
      <c r="G5" s="5">
        <f>VLOOKUP(A5,[1]Hoja1!$A$4:$N$22,7,0)</f>
        <v>74030676.410000011</v>
      </c>
      <c r="H5" s="5">
        <f>VLOOKUP(A5,[1]Hoja1!$A$4:$N$22,8,0)</f>
        <v>73963729.140000001</v>
      </c>
      <c r="I5" s="5">
        <f>VLOOKUP(A5,[1]Hoja1!$A$4:$N$22,9,0)</f>
        <v>65716325.260000005</v>
      </c>
      <c r="J5" s="5">
        <f>VLOOKUP(A5,[1]Hoja1!$A$4:$N$22,10,0)</f>
        <v>59716100.339999996</v>
      </c>
      <c r="K5" s="5">
        <f>VLOOKUP(A5,[1]Hoja1!$A$4:$N$22,11,0)</f>
        <v>88378910.729999989</v>
      </c>
      <c r="L5" s="5">
        <f>VLOOKUP(A5,[1]Hoja1!$A$4:$N$22,12,0)</f>
        <v>77752845.170000002</v>
      </c>
      <c r="M5" s="5">
        <f>VLOOKUP(A5,[1]Hoja1!$A$4:$N$22,13,0)</f>
        <v>100838834.59</v>
      </c>
      <c r="N5" s="6">
        <f t="shared" si="1"/>
        <v>1545799997.0999999</v>
      </c>
      <c r="O5" s="1"/>
    </row>
    <row r="6" spans="1:16" ht="15" x14ac:dyDescent="0.25">
      <c r="A6" s="7" t="s">
        <v>17</v>
      </c>
      <c r="B6" s="5">
        <v>1186085.8999999999</v>
      </c>
      <c r="C6" s="5">
        <v>916231.2</v>
      </c>
      <c r="D6" s="5">
        <v>2538018.9</v>
      </c>
      <c r="E6" s="5">
        <v>1447826.6</v>
      </c>
      <c r="F6" s="5">
        <v>1595308.4</v>
      </c>
      <c r="G6" s="5">
        <v>1706160.4000000001</v>
      </c>
      <c r="H6" s="5">
        <v>1368958.6</v>
      </c>
      <c r="I6" s="5">
        <v>377938.2</v>
      </c>
      <c r="J6" s="5">
        <v>781303</v>
      </c>
      <c r="K6" s="5">
        <v>1324081.2</v>
      </c>
      <c r="L6" s="5">
        <v>1324081.2</v>
      </c>
      <c r="M6" s="5">
        <v>1324081.2</v>
      </c>
      <c r="N6" s="6">
        <f t="shared" si="1"/>
        <v>15890074.799999997</v>
      </c>
      <c r="O6" s="1"/>
    </row>
    <row r="7" spans="1:16" ht="15" x14ac:dyDescent="0.25">
      <c r="A7" s="7" t="s">
        <v>18</v>
      </c>
      <c r="B7" s="5">
        <v>644999705.31000006</v>
      </c>
      <c r="C7" s="5">
        <v>129287396.59</v>
      </c>
      <c r="D7" s="5">
        <v>68845206.960000008</v>
      </c>
      <c r="E7" s="5">
        <v>72879123.189999998</v>
      </c>
      <c r="F7" s="5">
        <v>65363074.869999997</v>
      </c>
      <c r="G7" s="5">
        <v>68515001.329999998</v>
      </c>
      <c r="H7" s="5">
        <v>68886029.170000002</v>
      </c>
      <c r="I7" s="5">
        <v>61547292.649999999</v>
      </c>
      <c r="J7" s="5">
        <v>55725864.509999998</v>
      </c>
      <c r="K7" s="5">
        <v>84509913.229999989</v>
      </c>
      <c r="L7" s="5">
        <v>73840328.629999995</v>
      </c>
      <c r="M7" s="5">
        <v>97013917.530000001</v>
      </c>
      <c r="N7" s="6">
        <f t="shared" ref="N7:N46" si="2">SUM(B7:M7)</f>
        <v>1491412853.9700005</v>
      </c>
      <c r="O7" s="1"/>
    </row>
    <row r="8" spans="1:16" ht="15" x14ac:dyDescent="0.25">
      <c r="A8" s="7" t="s">
        <v>19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">
        <f t="shared" si="2"/>
        <v>0</v>
      </c>
      <c r="O8" s="1"/>
    </row>
    <row r="9" spans="1:16" ht="15" x14ac:dyDescent="0.25">
      <c r="A9" s="7" t="s">
        <v>20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>
        <f t="shared" si="2"/>
        <v>0</v>
      </c>
      <c r="O9" s="1"/>
    </row>
    <row r="10" spans="1:16" ht="15" x14ac:dyDescent="0.25">
      <c r="A10" s="7" t="s">
        <v>21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6">
        <f t="shared" si="2"/>
        <v>0</v>
      </c>
      <c r="O10" s="1"/>
    </row>
    <row r="11" spans="1:16" ht="15" x14ac:dyDescent="0.25">
      <c r="A11" s="7" t="s">
        <v>22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6">
        <f t="shared" si="2"/>
        <v>0</v>
      </c>
      <c r="O11" s="1"/>
    </row>
    <row r="12" spans="1:16" ht="15" x14ac:dyDescent="0.25">
      <c r="A12" s="7" t="s">
        <v>23</v>
      </c>
      <c r="B12" s="5">
        <v>4806101.18</v>
      </c>
      <c r="C12" s="5">
        <v>3312620.98</v>
      </c>
      <c r="D12" s="5">
        <v>2774100.73</v>
      </c>
      <c r="E12" s="5">
        <v>2880855.52</v>
      </c>
      <c r="F12" s="5">
        <v>2570919.13</v>
      </c>
      <c r="G12" s="5">
        <v>3809514.68</v>
      </c>
      <c r="H12" s="5">
        <v>3708741.37</v>
      </c>
      <c r="I12" s="5">
        <v>3791094.41</v>
      </c>
      <c r="J12" s="5">
        <v>3208932.83</v>
      </c>
      <c r="K12" s="5">
        <v>2544916.2999999998</v>
      </c>
      <c r="L12" s="5">
        <v>2588435.34</v>
      </c>
      <c r="M12" s="5">
        <v>2500835.86</v>
      </c>
      <c r="N12" s="6">
        <f t="shared" si="2"/>
        <v>38497068.329999998</v>
      </c>
      <c r="O12" s="1"/>
    </row>
    <row r="13" spans="1:16" ht="15" x14ac:dyDescent="0.25">
      <c r="A13" s="7" t="s">
        <v>24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6">
        <f t="shared" si="2"/>
        <v>0</v>
      </c>
      <c r="O13" s="1"/>
    </row>
    <row r="14" spans="1:16" ht="45" x14ac:dyDescent="0.25">
      <c r="A14" s="7" t="s">
        <v>25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6">
        <f t="shared" si="2"/>
        <v>0</v>
      </c>
      <c r="O14" s="1"/>
    </row>
    <row r="15" spans="1:16" ht="15" x14ac:dyDescent="0.25">
      <c r="A15" s="15" t="s">
        <v>26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6">
        <f t="shared" si="2"/>
        <v>0</v>
      </c>
      <c r="O15" s="1"/>
    </row>
    <row r="16" spans="1:16" ht="15" x14ac:dyDescent="0.25">
      <c r="A16" s="8" t="s">
        <v>27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6">
        <f t="shared" si="2"/>
        <v>0</v>
      </c>
      <c r="O16" s="1"/>
    </row>
    <row r="17" spans="1:15" ht="30" customHeight="1" x14ac:dyDescent="0.25">
      <c r="A17" s="8" t="s">
        <v>28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6">
        <f t="shared" si="2"/>
        <v>0</v>
      </c>
      <c r="O17" s="1"/>
    </row>
    <row r="18" spans="1:15" ht="15" x14ac:dyDescent="0.25">
      <c r="A18" s="15" t="s">
        <v>29</v>
      </c>
      <c r="B18" s="5">
        <f>VLOOKUP(A18,[1]Hoja1!$A$4:$N$22,2,0)</f>
        <v>20452997.539999999</v>
      </c>
      <c r="C18" s="5">
        <f>VLOOKUP(A18,[1]Hoja1!$A$4:$N$22,3,0)</f>
        <v>28672795.759999998</v>
      </c>
      <c r="D18" s="5">
        <f>VLOOKUP(A18,[1]Hoja1!$A$4:$N$22,4,0)</f>
        <v>30422018.800000001</v>
      </c>
      <c r="E18" s="5">
        <f>VLOOKUP(A18,[1]Hoja1!$A$4:$N$22,5,0)</f>
        <v>18672585.899999999</v>
      </c>
      <c r="F18" s="5">
        <f>VLOOKUP(A18,[1]Hoja1!$A$4:$N$22,6,0)</f>
        <v>15064587.51</v>
      </c>
      <c r="G18" s="5">
        <f>VLOOKUP(A18,[1]Hoja1!$A$4:$N$22,7,0)</f>
        <v>12025600.400000002</v>
      </c>
      <c r="H18" s="5">
        <f>VLOOKUP(A18,[1]Hoja1!$A$4:$N$22,8,0)</f>
        <v>15969441.100000001</v>
      </c>
      <c r="I18" s="5">
        <f>VLOOKUP(A18,[1]Hoja1!$A$4:$N$22,9,0)</f>
        <v>12419496.23</v>
      </c>
      <c r="J18" s="5">
        <f>VLOOKUP(A18,[1]Hoja1!$A$4:$N$22,10,0)</f>
        <v>16556409.040000001</v>
      </c>
      <c r="K18" s="5">
        <f>VLOOKUP(A18,[1]Hoja1!$A$4:$N$22,11,0)</f>
        <v>18981236</v>
      </c>
      <c r="L18" s="5">
        <f>VLOOKUP(A18,[1]Hoja1!$A$4:$N$22,12,0)</f>
        <v>18890410.109999999</v>
      </c>
      <c r="M18" s="5">
        <f>VLOOKUP(A18,[1]Hoja1!$A$4:$N$22,13,0)</f>
        <v>18900666.369999997</v>
      </c>
      <c r="N18" s="6">
        <f t="shared" si="2"/>
        <v>227028244.75999999</v>
      </c>
      <c r="O18" s="1"/>
    </row>
    <row r="19" spans="1:15" ht="30" x14ac:dyDescent="0.25">
      <c r="A19" s="8" t="s">
        <v>30</v>
      </c>
      <c r="B19" s="5">
        <v>13685959.110000001</v>
      </c>
      <c r="C19" s="5">
        <v>9058200.1999999993</v>
      </c>
      <c r="D19" s="5">
        <v>10104410.229999999</v>
      </c>
      <c r="E19" s="5">
        <v>8646131.4399999995</v>
      </c>
      <c r="F19" s="5">
        <v>7261905.04</v>
      </c>
      <c r="G19" s="5">
        <v>6508199.3500000015</v>
      </c>
      <c r="H19" s="5">
        <v>6904789.4200000009</v>
      </c>
      <c r="I19" s="5">
        <v>6721883.1400000006</v>
      </c>
      <c r="J19" s="5">
        <v>6442480.2200000007</v>
      </c>
      <c r="K19" s="5">
        <v>8429966.0600000005</v>
      </c>
      <c r="L19" s="5">
        <v>8343499.4900000002</v>
      </c>
      <c r="M19" s="5">
        <v>8337846.4000000004</v>
      </c>
      <c r="N19" s="6">
        <f t="shared" si="2"/>
        <v>100445270.10000001</v>
      </c>
      <c r="O19" s="1"/>
    </row>
    <row r="20" spans="1:15" ht="15" x14ac:dyDescent="0.25">
      <c r="A20" s="8" t="s">
        <v>31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6">
        <f t="shared" si="2"/>
        <v>0</v>
      </c>
      <c r="O20" s="1"/>
    </row>
    <row r="21" spans="1:15" ht="15" x14ac:dyDescent="0.25">
      <c r="A21" s="8" t="s">
        <v>32</v>
      </c>
      <c r="B21" s="5">
        <v>6590395.5299999993</v>
      </c>
      <c r="C21" s="5">
        <v>19539403.709999997</v>
      </c>
      <c r="D21" s="5">
        <v>20252962.100000001</v>
      </c>
      <c r="E21" s="5">
        <v>9666733.1399999987</v>
      </c>
      <c r="F21" s="5">
        <v>7117440</v>
      </c>
      <c r="G21" s="5">
        <v>5301068.7800000012</v>
      </c>
      <c r="H21" s="5">
        <v>8630794.4400000013</v>
      </c>
      <c r="I21" s="5">
        <v>5491436.96</v>
      </c>
      <c r="J21" s="5">
        <v>8946444.3800000008</v>
      </c>
      <c r="K21" s="5">
        <v>10175128.320000002</v>
      </c>
      <c r="L21" s="5">
        <v>10170769.01</v>
      </c>
      <c r="M21" s="5">
        <v>10186678.339999998</v>
      </c>
      <c r="N21" s="6">
        <f t="shared" si="2"/>
        <v>122069254.70999999</v>
      </c>
      <c r="O21" s="1"/>
    </row>
    <row r="22" spans="1:15" ht="15" x14ac:dyDescent="0.25">
      <c r="A22" s="8" t="s">
        <v>33</v>
      </c>
      <c r="B22" s="5">
        <v>118612.42</v>
      </c>
      <c r="C22" s="5">
        <v>0</v>
      </c>
      <c r="D22" s="5">
        <v>0</v>
      </c>
      <c r="E22" s="5">
        <v>0</v>
      </c>
      <c r="F22" s="5">
        <v>411268.39</v>
      </c>
      <c r="G22" s="5">
        <v>0</v>
      </c>
      <c r="H22" s="5">
        <v>44533.72</v>
      </c>
      <c r="I22" s="5">
        <v>72494.240000000005</v>
      </c>
      <c r="J22" s="5">
        <v>1070601.6599999999</v>
      </c>
      <c r="K22" s="5">
        <v>190833.76</v>
      </c>
      <c r="L22" s="5">
        <v>190833.76</v>
      </c>
      <c r="M22" s="5">
        <v>190833.76</v>
      </c>
      <c r="N22" s="6">
        <f t="shared" si="2"/>
        <v>2290011.71</v>
      </c>
      <c r="O22" s="1"/>
    </row>
    <row r="23" spans="1:15" ht="15" x14ac:dyDescent="0.25">
      <c r="A23" s="8" t="s">
        <v>23</v>
      </c>
      <c r="B23" s="9">
        <v>58030.48</v>
      </c>
      <c r="C23" s="9">
        <v>75191.849999999991</v>
      </c>
      <c r="D23" s="9">
        <v>64646.470000000008</v>
      </c>
      <c r="E23" s="9">
        <v>359721.32</v>
      </c>
      <c r="F23" s="9">
        <v>273974.07999999996</v>
      </c>
      <c r="G23" s="9">
        <v>216332.27000000002</v>
      </c>
      <c r="H23" s="9">
        <v>389323.52000000008</v>
      </c>
      <c r="I23" s="9">
        <v>133681.89000000001</v>
      </c>
      <c r="J23" s="9">
        <v>96882.78</v>
      </c>
      <c r="K23" s="9">
        <v>185307.86000000002</v>
      </c>
      <c r="L23" s="9">
        <v>185307.85</v>
      </c>
      <c r="M23" s="9">
        <v>185307.87</v>
      </c>
      <c r="N23" s="6">
        <f t="shared" si="2"/>
        <v>2223708.2400000002</v>
      </c>
      <c r="O23" s="1"/>
    </row>
    <row r="24" spans="1:15" ht="45" x14ac:dyDescent="0.25">
      <c r="A24" s="8" t="s">
        <v>34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6">
        <f t="shared" si="2"/>
        <v>0</v>
      </c>
      <c r="O24" s="1"/>
    </row>
    <row r="25" spans="1:15" ht="15" x14ac:dyDescent="0.25">
      <c r="A25" s="15" t="s">
        <v>35</v>
      </c>
      <c r="B25" s="5">
        <f>VLOOKUP(A25,[1]Hoja1!$A$4:$N$22,2,0)</f>
        <v>10215870.139999999</v>
      </c>
      <c r="C25" s="5">
        <f>VLOOKUP(A25,[1]Hoja1!$A$4:$N$22,3,0)</f>
        <v>11815897.550000001</v>
      </c>
      <c r="D25" s="5">
        <f>VLOOKUP(A25,[1]Hoja1!$A$4:$N$22,4,0)</f>
        <v>11651554.66</v>
      </c>
      <c r="E25" s="5">
        <f>VLOOKUP(A25,[1]Hoja1!$A$4:$N$22,5,0)</f>
        <v>12668307.5</v>
      </c>
      <c r="F25" s="5">
        <f>VLOOKUP(A25,[1]Hoja1!$A$4:$N$22,6,0)</f>
        <v>12511266.189999999</v>
      </c>
      <c r="G25" s="5">
        <f>VLOOKUP(A25,[1]Hoja1!$A$4:$N$22,7,0)</f>
        <v>13862765.790000001</v>
      </c>
      <c r="H25" s="5">
        <f>VLOOKUP(A25,[1]Hoja1!$A$4:$N$22,8,0)</f>
        <v>13507467.169999998</v>
      </c>
      <c r="I25" s="5">
        <f>VLOOKUP(A25,[1]Hoja1!$A$4:$N$22,9,0)</f>
        <v>14670066.790000001</v>
      </c>
      <c r="J25" s="5">
        <f>VLOOKUP(A25,[1]Hoja1!$A$4:$N$22,10,0)</f>
        <v>12217008.98</v>
      </c>
      <c r="K25" s="5">
        <f>VLOOKUP(A25,[1]Hoja1!$A$4:$N$22,11,0)</f>
        <v>11701726.060000001</v>
      </c>
      <c r="L25" s="5">
        <f>VLOOKUP(A25,[1]Hoja1!$A$4:$N$22,12,0)</f>
        <v>11701725.499999998</v>
      </c>
      <c r="M25" s="5">
        <f>VLOOKUP(A25,[1]Hoja1!$A$4:$N$22,13,0)</f>
        <v>11701725.499999998</v>
      </c>
      <c r="N25" s="6">
        <f t="shared" si="2"/>
        <v>148225381.83000001</v>
      </c>
      <c r="O25" s="1"/>
    </row>
    <row r="26" spans="1:15" ht="15" x14ac:dyDescent="0.25">
      <c r="A26" s="8" t="s">
        <v>36</v>
      </c>
      <c r="B26" s="5">
        <v>10215870.139999999</v>
      </c>
      <c r="C26" s="5">
        <v>11815897.550000001</v>
      </c>
      <c r="D26" s="5">
        <v>11651554.66</v>
      </c>
      <c r="E26" s="5">
        <v>12668307.5</v>
      </c>
      <c r="F26" s="5">
        <v>12511266.189999999</v>
      </c>
      <c r="G26" s="5">
        <v>13862765.790000001</v>
      </c>
      <c r="H26" s="5">
        <v>13507467.169999998</v>
      </c>
      <c r="I26" s="5">
        <v>14670066.790000001</v>
      </c>
      <c r="J26" s="5">
        <v>12217008.98</v>
      </c>
      <c r="K26" s="5">
        <v>11701726.060000001</v>
      </c>
      <c r="L26" s="5">
        <v>11701725.499999998</v>
      </c>
      <c r="M26" s="5">
        <v>11701725.499999998</v>
      </c>
      <c r="N26" s="6">
        <f t="shared" si="2"/>
        <v>148225381.83000001</v>
      </c>
      <c r="O26" s="1"/>
    </row>
    <row r="27" spans="1:15" ht="15" x14ac:dyDescent="0.25">
      <c r="A27" s="8" t="s">
        <v>37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6">
        <f t="shared" si="2"/>
        <v>0</v>
      </c>
      <c r="O27" s="1"/>
    </row>
    <row r="28" spans="1:15" ht="45" x14ac:dyDescent="0.25">
      <c r="A28" s="8" t="s">
        <v>38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6">
        <f t="shared" si="2"/>
        <v>0</v>
      </c>
      <c r="O28" s="1"/>
    </row>
    <row r="29" spans="1:15" ht="15" x14ac:dyDescent="0.25">
      <c r="A29" s="15" t="s">
        <v>39</v>
      </c>
      <c r="B29" s="5">
        <f>VLOOKUP(A29,[1]Hoja1!$A$4:$N$22,2,0)</f>
        <v>12366115.419999998</v>
      </c>
      <c r="C29" s="5">
        <f>VLOOKUP(A29,[1]Hoja1!$A$4:$N$22,3,0)</f>
        <v>25423971.900000006</v>
      </c>
      <c r="D29" s="5">
        <f>VLOOKUP(A29,[1]Hoja1!$A$4:$N$22,4,0)</f>
        <v>12392498.329999998</v>
      </c>
      <c r="E29" s="5">
        <f>VLOOKUP(A29,[1]Hoja1!$A$4:$N$22,5,0)</f>
        <v>12359003.390000001</v>
      </c>
      <c r="F29" s="5">
        <f>VLOOKUP(A29,[1]Hoja1!$A$4:$N$22,6,0)</f>
        <v>15057497.870000001</v>
      </c>
      <c r="G29" s="5">
        <f>VLOOKUP(A29,[1]Hoja1!$A$4:$N$22,7,0)</f>
        <v>13464490.079999998</v>
      </c>
      <c r="H29" s="5">
        <f>VLOOKUP(A29,[1]Hoja1!$A$4:$N$22,8,0)</f>
        <v>12102123.689999998</v>
      </c>
      <c r="I29" s="5">
        <f>VLOOKUP(A29,[1]Hoja1!$A$4:$N$22,9,0)</f>
        <v>13258674.52</v>
      </c>
      <c r="J29" s="5">
        <f>VLOOKUP(A29,[1]Hoja1!$A$4:$N$22,10,0)</f>
        <v>63695202.929999992</v>
      </c>
      <c r="K29" s="5">
        <f>VLOOKUP(A29,[1]Hoja1!$A$4:$N$22,11,0)</f>
        <v>19877196.440000009</v>
      </c>
      <c r="L29" s="5">
        <f>VLOOKUP(A29,[1]Hoja1!$A$4:$N$22,12,0)</f>
        <v>19877196.460000008</v>
      </c>
      <c r="M29" s="5">
        <f>VLOOKUP(A29,[1]Hoja1!$A$4:$N$22,13,0)</f>
        <v>19877196.450000007</v>
      </c>
      <c r="N29" s="6">
        <f t="shared" si="2"/>
        <v>239751167.48000002</v>
      </c>
      <c r="O29" s="1"/>
    </row>
    <row r="30" spans="1:15" ht="15" x14ac:dyDescent="0.25">
      <c r="A30" s="8" t="s">
        <v>40</v>
      </c>
      <c r="B30" s="9">
        <v>12366115.419999998</v>
      </c>
      <c r="C30" s="9">
        <v>25423971.900000006</v>
      </c>
      <c r="D30" s="9">
        <v>12392498.329999998</v>
      </c>
      <c r="E30" s="9">
        <v>12359003.390000001</v>
      </c>
      <c r="F30" s="9">
        <v>15057497.870000001</v>
      </c>
      <c r="G30" s="9">
        <v>13464490.079999998</v>
      </c>
      <c r="H30" s="9">
        <v>12102123.689999998</v>
      </c>
      <c r="I30" s="9">
        <v>13258674.52</v>
      </c>
      <c r="J30" s="9">
        <v>63695202.929999992</v>
      </c>
      <c r="K30" s="9">
        <v>19877196.440000009</v>
      </c>
      <c r="L30" s="9">
        <v>19877196.460000008</v>
      </c>
      <c r="M30" s="9">
        <v>19877196.450000007</v>
      </c>
      <c r="N30" s="6">
        <f t="shared" si="2"/>
        <v>239751167.48000002</v>
      </c>
      <c r="O30" s="1"/>
    </row>
    <row r="31" spans="1:15" ht="15" x14ac:dyDescent="0.25">
      <c r="A31" s="8" t="s">
        <v>41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6">
        <f t="shared" si="2"/>
        <v>0</v>
      </c>
      <c r="O31" s="1"/>
    </row>
    <row r="32" spans="1:15" ht="45" x14ac:dyDescent="0.25">
      <c r="A32" s="8" t="s">
        <v>42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6">
        <f t="shared" si="2"/>
        <v>0</v>
      </c>
      <c r="O32" s="1"/>
    </row>
    <row r="33" spans="1:15" ht="15" x14ac:dyDescent="0.25">
      <c r="A33" s="15" t="s">
        <v>43</v>
      </c>
      <c r="B33" s="5">
        <f>VLOOKUP(A33,[1]Hoja1!$A$4:$N$22,2,0)</f>
        <v>188695806.76000002</v>
      </c>
      <c r="C33" s="5">
        <f>VLOOKUP(A33,[1]Hoja1!$A$4:$N$22,3,0)</f>
        <v>268834730.61000001</v>
      </c>
      <c r="D33" s="5">
        <f>VLOOKUP(A33,[1]Hoja1!$A$4:$N$22,4,0)</f>
        <v>225106792.75</v>
      </c>
      <c r="E33" s="5">
        <f>VLOOKUP(A33,[1]Hoja1!$A$4:$N$22,5,0)</f>
        <v>305020537.43000001</v>
      </c>
      <c r="F33" s="5">
        <f>VLOOKUP(A33,[1]Hoja1!$A$4:$N$22,6,0)</f>
        <v>235956167.16999999</v>
      </c>
      <c r="G33" s="5">
        <f>VLOOKUP(A33,[1]Hoja1!$A$4:$N$22,7,0)</f>
        <v>248191308.61000001</v>
      </c>
      <c r="H33" s="5">
        <f>VLOOKUP(A33,[1]Hoja1!$A$4:$N$22,8,0)</f>
        <v>243207148.16</v>
      </c>
      <c r="I33" s="5">
        <f>VLOOKUP(A33,[1]Hoja1!$A$4:$N$22,9,0)</f>
        <v>246522663.81999999</v>
      </c>
      <c r="J33" s="5">
        <f>VLOOKUP(A33,[1]Hoja1!$A$4:$N$22,10,0)</f>
        <v>225687025.29999998</v>
      </c>
      <c r="K33" s="5">
        <f>VLOOKUP(A33,[1]Hoja1!$A$4:$N$22,11,0)</f>
        <v>240423657.50000003</v>
      </c>
      <c r="L33" s="5">
        <f>VLOOKUP(A33,[1]Hoja1!$A$4:$N$22,12,0)</f>
        <v>240423657.50000003</v>
      </c>
      <c r="M33" s="5">
        <f>VLOOKUP(A33,[1]Hoja1!$A$4:$N$22,13,0)</f>
        <v>240423657.50000003</v>
      </c>
      <c r="N33" s="6">
        <f t="shared" si="2"/>
        <v>2908493153.1100001</v>
      </c>
      <c r="O33" s="1"/>
    </row>
    <row r="34" spans="1:15" ht="15" x14ac:dyDescent="0.25">
      <c r="A34" s="8" t="s">
        <v>44</v>
      </c>
      <c r="B34" s="5">
        <v>122469916.14000002</v>
      </c>
      <c r="C34" s="5">
        <v>202615182.31000003</v>
      </c>
      <c r="D34" s="5">
        <v>158562646.06</v>
      </c>
      <c r="E34" s="5">
        <v>238642831.18000001</v>
      </c>
      <c r="F34" s="5">
        <v>169567999.89999998</v>
      </c>
      <c r="G34" s="5">
        <v>181785939.62000003</v>
      </c>
      <c r="H34" s="5">
        <v>176678596.09999999</v>
      </c>
      <c r="I34" s="5">
        <v>179837902.81999999</v>
      </c>
      <c r="J34" s="5">
        <v>158949216.64999998</v>
      </c>
      <c r="K34" s="5">
        <v>173966776.62000003</v>
      </c>
      <c r="L34" s="5">
        <v>173966776.62000003</v>
      </c>
      <c r="M34" s="5">
        <v>173966776.62000003</v>
      </c>
      <c r="N34" s="6">
        <f t="shared" si="2"/>
        <v>2111010560.6400001</v>
      </c>
      <c r="O34" s="1"/>
    </row>
    <row r="35" spans="1:15" ht="15" x14ac:dyDescent="0.25">
      <c r="A35" s="8" t="s">
        <v>45</v>
      </c>
      <c r="B35" s="5">
        <v>66225890.619999997</v>
      </c>
      <c r="C35" s="5">
        <v>66219548.300000004</v>
      </c>
      <c r="D35" s="5">
        <v>66544146.690000005</v>
      </c>
      <c r="E35" s="5">
        <v>66377706.25</v>
      </c>
      <c r="F35" s="5">
        <v>66388167.270000003</v>
      </c>
      <c r="G35" s="5">
        <v>66405368.989999995</v>
      </c>
      <c r="H35" s="5">
        <v>66528552.059999995</v>
      </c>
      <c r="I35" s="5">
        <v>66684761</v>
      </c>
      <c r="J35" s="5">
        <v>66737808.649999999</v>
      </c>
      <c r="K35" s="5">
        <v>66456880.879999995</v>
      </c>
      <c r="L35" s="5">
        <v>66456880.879999995</v>
      </c>
      <c r="M35" s="5">
        <v>66456880.879999995</v>
      </c>
      <c r="N35" s="6">
        <f t="shared" si="2"/>
        <v>797482592.47000003</v>
      </c>
      <c r="O35" s="1"/>
    </row>
    <row r="36" spans="1:15" ht="15" x14ac:dyDescent="0.25">
      <c r="A36" s="8" t="s">
        <v>46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>
        <f t="shared" si="2"/>
        <v>0</v>
      </c>
      <c r="O36" s="1"/>
    </row>
    <row r="37" spans="1:15" ht="15" x14ac:dyDescent="0.25">
      <c r="A37" s="15" t="s">
        <v>47</v>
      </c>
      <c r="B37" s="5">
        <f>VLOOKUP(A37,[1]Hoja1!$A$4:$N$22,2,0)</f>
        <v>14102769.920000002</v>
      </c>
      <c r="C37" s="5">
        <f>VLOOKUP(A37,[1]Hoja1!$A$4:$N$22,3,0)</f>
        <v>18760261.869999997</v>
      </c>
      <c r="D37" s="5">
        <f>VLOOKUP(A37,[1]Hoja1!$A$4:$N$22,4,0)</f>
        <v>11405643.84</v>
      </c>
      <c r="E37" s="5">
        <f>VLOOKUP(A37,[1]Hoja1!$A$4:$N$22,5,0)</f>
        <v>4830004.92</v>
      </c>
      <c r="F37" s="5">
        <f>VLOOKUP(A37,[1]Hoja1!$A$4:$N$22,6,0)</f>
        <v>30694751.979999997</v>
      </c>
      <c r="G37" s="5">
        <f>VLOOKUP(A37,[1]Hoja1!$A$4:$N$22,7,0)</f>
        <v>7651354.1699999999</v>
      </c>
      <c r="H37" s="5">
        <f>VLOOKUP(A37,[1]Hoja1!$A$4:$N$22,8,0)</f>
        <v>6826606.6400000006</v>
      </c>
      <c r="I37" s="5">
        <f>VLOOKUP(A37,[1]Hoja1!$A$4:$N$22,9,0)</f>
        <v>7917556.7300000004</v>
      </c>
      <c r="J37" s="5">
        <f>VLOOKUP(A37,[1]Hoja1!$A$4:$N$22,10,0)</f>
        <v>28588427.57</v>
      </c>
      <c r="K37" s="5">
        <f>VLOOKUP(A37,[1]Hoja1!$A$4:$N$22,11,0)</f>
        <v>7703786.3200000003</v>
      </c>
      <c r="L37" s="5">
        <f>VLOOKUP(A37,[1]Hoja1!$A$4:$N$22,12,0)</f>
        <v>9107329.7300000004</v>
      </c>
      <c r="M37" s="5">
        <f>VLOOKUP(A37,[1]Hoja1!$A$4:$N$22,13,0)</f>
        <v>9107329.7300000004</v>
      </c>
      <c r="N37" s="6">
        <f t="shared" si="2"/>
        <v>156695823.41999999</v>
      </c>
      <c r="O37" s="1"/>
    </row>
    <row r="38" spans="1:15" ht="15" x14ac:dyDescent="0.25">
      <c r="A38" s="8" t="s">
        <v>48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6">
        <f t="shared" si="2"/>
        <v>0</v>
      </c>
      <c r="O38" s="1"/>
    </row>
    <row r="39" spans="1:15" ht="15" x14ac:dyDescent="0.25">
      <c r="A39" s="8" t="s">
        <v>49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6">
        <f t="shared" si="2"/>
        <v>0</v>
      </c>
      <c r="O39" s="1"/>
    </row>
    <row r="40" spans="1:15" ht="15" x14ac:dyDescent="0.25">
      <c r="A40" s="8" t="s">
        <v>50</v>
      </c>
      <c r="B40" s="5">
        <v>14102769.920000002</v>
      </c>
      <c r="C40" s="5">
        <v>18760261.869999997</v>
      </c>
      <c r="D40" s="5">
        <v>11405643.84</v>
      </c>
      <c r="E40" s="5">
        <v>4830004.92</v>
      </c>
      <c r="F40" s="5">
        <v>30694751.979999997</v>
      </c>
      <c r="G40" s="5">
        <v>7651354.1699999999</v>
      </c>
      <c r="H40" s="5">
        <v>6826606.6400000006</v>
      </c>
      <c r="I40" s="5">
        <v>7917556.7300000004</v>
      </c>
      <c r="J40" s="5">
        <v>28588427.57</v>
      </c>
      <c r="K40" s="5">
        <v>7703786.3200000003</v>
      </c>
      <c r="L40" s="5">
        <v>9107329.7300000004</v>
      </c>
      <c r="M40" s="5">
        <v>9107329.7300000004</v>
      </c>
      <c r="N40" s="6">
        <f t="shared" si="2"/>
        <v>156695823.41999999</v>
      </c>
      <c r="O40" s="1"/>
    </row>
    <row r="41" spans="1:15" ht="15" x14ac:dyDescent="0.25">
      <c r="A41" s="16" t="s">
        <v>51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6">
        <f t="shared" si="2"/>
        <v>0</v>
      </c>
      <c r="O41" s="1"/>
    </row>
    <row r="42" spans="1:15" ht="15" x14ac:dyDescent="0.25">
      <c r="A42" s="16" t="s">
        <v>52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6">
        <f t="shared" si="2"/>
        <v>0</v>
      </c>
      <c r="O42" s="1"/>
    </row>
    <row r="43" spans="1:15" ht="15" x14ac:dyDescent="0.25">
      <c r="A43" s="16" t="s">
        <v>53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6">
        <f t="shared" si="2"/>
        <v>0</v>
      </c>
      <c r="O43" s="1"/>
    </row>
    <row r="44" spans="1:15" ht="15" x14ac:dyDescent="0.25">
      <c r="A44" s="17" t="s">
        <v>54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f>+H45+H46</f>
        <v>261299688.38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6">
        <f t="shared" si="2"/>
        <v>261299688.38</v>
      </c>
      <c r="O44" s="1"/>
    </row>
    <row r="45" spans="1:15" ht="15" x14ac:dyDescent="0.25">
      <c r="A45" s="16" t="s">
        <v>55</v>
      </c>
      <c r="B45" s="5"/>
      <c r="C45" s="5"/>
      <c r="D45" s="5"/>
      <c r="E45" s="5"/>
      <c r="F45" s="5"/>
      <c r="G45" s="5"/>
      <c r="H45" s="5">
        <v>261299688.38</v>
      </c>
      <c r="I45" s="5"/>
      <c r="J45" s="5"/>
      <c r="K45" s="5"/>
      <c r="L45" s="5"/>
      <c r="M45" s="5"/>
      <c r="N45" s="6">
        <f t="shared" si="2"/>
        <v>261299688.38</v>
      </c>
      <c r="O45" s="1"/>
    </row>
    <row r="46" spans="1:15" thickBot="1" x14ac:dyDescent="0.3">
      <c r="A46" s="18" t="s">
        <v>56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1">
        <f t="shared" si="2"/>
        <v>0</v>
      </c>
      <c r="O46" s="1"/>
    </row>
    <row r="48" spans="1:15" x14ac:dyDescent="0.25">
      <c r="K48" s="12"/>
      <c r="L48" s="12"/>
      <c r="M48" s="12"/>
      <c r="N48" s="12"/>
    </row>
    <row r="56" spans="1:13" ht="15" x14ac:dyDescent="0.25">
      <c r="A56" s="20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</sheetData>
  <mergeCells count="2">
    <mergeCell ref="A1:N1"/>
    <mergeCell ref="A2:N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Calendario de Ingresos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Armando Navarro Perez</dc:creator>
  <cp:lastModifiedBy>Carla E. Nazar de Alva</cp:lastModifiedBy>
  <dcterms:created xsi:type="dcterms:W3CDTF">2017-02-13T22:20:27Z</dcterms:created>
  <dcterms:modified xsi:type="dcterms:W3CDTF">2017-02-14T16:46:07Z</dcterms:modified>
</cp:coreProperties>
</file>