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arlos.palacios\Desktop\TRANSPARENCIA\TRANSPARENCIA PROACTIVA\"/>
    </mc:Choice>
  </mc:AlternateContent>
  <bookViews>
    <workbookView xWindow="0" yWindow="0" windowWidth="28800" windowHeight="12300"/>
  </bookViews>
  <sheets>
    <sheet name="FEBRERO 23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2" i="1" l="1"/>
  <c r="D91" i="1"/>
  <c r="D73" i="1"/>
  <c r="C73" i="1"/>
  <c r="D65" i="1"/>
  <c r="C65" i="1"/>
  <c r="D64" i="1"/>
  <c r="C64" i="1"/>
  <c r="D63" i="1"/>
  <c r="C63" i="1"/>
  <c r="D62" i="1"/>
  <c r="C62" i="1"/>
  <c r="D61" i="1"/>
  <c r="C61" i="1"/>
  <c r="D60" i="1"/>
  <c r="C60" i="1"/>
  <c r="D59" i="1"/>
  <c r="D68" i="1" s="1"/>
  <c r="C59" i="1"/>
  <c r="C68" i="1" s="1"/>
  <c r="D50" i="1"/>
  <c r="C50" i="1"/>
  <c r="D49" i="1"/>
  <c r="D51" i="1" s="1"/>
  <c r="C49" i="1"/>
  <c r="C51" i="1" s="1"/>
  <c r="D44" i="1"/>
  <c r="C44" i="1"/>
  <c r="D42" i="1"/>
  <c r="C42" i="1"/>
  <c r="C41" i="1"/>
  <c r="D40" i="1"/>
  <c r="C40" i="1"/>
  <c r="D39" i="1"/>
  <c r="C39" i="1"/>
  <c r="C37" i="1"/>
  <c r="D36" i="1"/>
  <c r="C36" i="1"/>
  <c r="D35" i="1"/>
  <c r="C35" i="1"/>
  <c r="D34" i="1"/>
  <c r="D45" i="1" s="1"/>
  <c r="C34" i="1"/>
  <c r="C45" i="1" s="1"/>
  <c r="C29" i="1"/>
  <c r="D14" i="1"/>
  <c r="C14" i="1"/>
  <c r="D13" i="1"/>
  <c r="D22" i="1" s="1"/>
  <c r="C13" i="1"/>
  <c r="C22" i="1" s="1"/>
  <c r="D7" i="1"/>
  <c r="C7" i="1"/>
</calcChain>
</file>

<file path=xl/sharedStrings.xml><?xml version="1.0" encoding="utf-8"?>
<sst xmlns="http://schemas.openxmlformats.org/spreadsheetml/2006/main" count="111" uniqueCount="89">
  <si>
    <t>SECRETARÍA DE DESARROLLO ECONÓMICO</t>
  </si>
  <si>
    <t>DIRECCIÓN DE PROMOCIÓN DE INVERSIONES Y EMPLEO</t>
  </si>
  <si>
    <t>INDICADORES MENSUALES</t>
  </si>
  <si>
    <t>BOLSA DE EMPLEO  = CIAC                                                                                                                                                FEBRERO 2023</t>
  </si>
  <si>
    <t>SOLICITUDES ATENDIDAS</t>
  </si>
  <si>
    <t>COLOCADOS EN BOLSA</t>
  </si>
  <si>
    <t>Ciudadanos</t>
  </si>
  <si>
    <t>Empresas vinculadas</t>
  </si>
  <si>
    <t>DESGLOSE DE SOLICITUDES DE CIUDADANOS</t>
  </si>
  <si>
    <t>Solicitudes atendidas</t>
  </si>
  <si>
    <t>Colocados</t>
  </si>
  <si>
    <t>Nuevo ingreso</t>
  </si>
  <si>
    <t>Reingreso de ciudadanos</t>
  </si>
  <si>
    <t>Brigadas atendidas</t>
  </si>
  <si>
    <t>Brigada realizada mensual</t>
  </si>
  <si>
    <t>Ferias de empleo</t>
  </si>
  <si>
    <t>Ciudadanos atendidos con discapacidad</t>
  </si>
  <si>
    <t>Página de Bolsa de Empleo</t>
  </si>
  <si>
    <t>Redes sociales y correo</t>
  </si>
  <si>
    <t>Atención a Empresas (colocados)</t>
  </si>
  <si>
    <t>Total</t>
  </si>
  <si>
    <t>DESGLOSE DE EVENTOS ATENDIDOS Y REALIZADOS</t>
  </si>
  <si>
    <t>Número</t>
  </si>
  <si>
    <t>Nota: fecha y lugar</t>
  </si>
  <si>
    <t>Brigadas realizadas</t>
  </si>
  <si>
    <t>de las Brigadas</t>
  </si>
  <si>
    <t>Ferias de Empleo</t>
  </si>
  <si>
    <t>parte inferior del reporte.</t>
  </si>
  <si>
    <t>INFORMACIÓN DESGLOSADA</t>
  </si>
  <si>
    <t>POR MUNICIPIO</t>
  </si>
  <si>
    <t>Solicitudes</t>
  </si>
  <si>
    <t>Apodaca</t>
  </si>
  <si>
    <t>Escobedo</t>
  </si>
  <si>
    <t>Guadalupe</t>
  </si>
  <si>
    <t>García</t>
  </si>
  <si>
    <t>Juarez</t>
  </si>
  <si>
    <t>Monterrey</t>
  </si>
  <si>
    <t>San Nicolás</t>
  </si>
  <si>
    <t>Santa Catarina</t>
  </si>
  <si>
    <t>San Pedro</t>
  </si>
  <si>
    <t>Sin información</t>
  </si>
  <si>
    <t>Otros</t>
  </si>
  <si>
    <t>POR SEXO</t>
  </si>
  <si>
    <t>Masculino</t>
  </si>
  <si>
    <t>Femenino</t>
  </si>
  <si>
    <t>POR RANGO DE EDAD</t>
  </si>
  <si>
    <t>16-17 (Menores de edad)</t>
  </si>
  <si>
    <t>18-20</t>
  </si>
  <si>
    <t>21-30</t>
  </si>
  <si>
    <t>31-40</t>
  </si>
  <si>
    <t>41-50</t>
  </si>
  <si>
    <t>51-60</t>
  </si>
  <si>
    <t>61-70</t>
  </si>
  <si>
    <t>70 o más (Tercera edad)</t>
  </si>
  <si>
    <t>DESGLOSE DE ATENCIÓN POR CENTRO</t>
  </si>
  <si>
    <t>Miguel Hidalgo y Costilla 443 (Centro) Irene Osuna</t>
  </si>
  <si>
    <t>Pabellón M (María Elena Contreras, Dulce Medina)</t>
  </si>
  <si>
    <t>Parque Túcan (Sara Ortega)</t>
  </si>
  <si>
    <t>Garza Sada (Yazmín Vensor)</t>
  </si>
  <si>
    <t>Parque Aztlán (Carmen Ortega)</t>
  </si>
  <si>
    <t>VACANTES TOTALES</t>
  </si>
  <si>
    <t>BRIGADAS ATENDIDAS</t>
  </si>
  <si>
    <t>FECHA</t>
  </si>
  <si>
    <t>LUGAR</t>
  </si>
  <si>
    <t>ATENDIDOS</t>
  </si>
  <si>
    <t>MIÉRCOLES / 01 DE MARZO 2023</t>
  </si>
  <si>
    <t>PLANTA BAJA DE PALACIO MUNICIPAL</t>
  </si>
  <si>
    <t>JUEVES / 2 DE FEBRERO 2023</t>
  </si>
  <si>
    <t>CABILDO (COL. PORVENIR)</t>
  </si>
  <si>
    <t>MIÉRCOLES / 08 DE FEBRERO 2023</t>
  </si>
  <si>
    <t>MIÉRCOLES / 15 DE FEBRERO 2023</t>
  </si>
  <si>
    <t>JUEVES / 16 DE FEBRERO 2023</t>
  </si>
  <si>
    <t>CABILDO ( COL. INDECO NARANJO)</t>
  </si>
  <si>
    <t>SÁBADO / 18 DE FEBRERO 2023</t>
  </si>
  <si>
    <t>COL. VALLE VERDE</t>
  </si>
  <si>
    <t>MIÉRCOLES / 22 DE FEBRERO 2023</t>
  </si>
  <si>
    <t>JUEVES / 23 DE FEBRERO 2023</t>
  </si>
  <si>
    <t>CABILDO (COL. PARQUE RÍO LA SILLA)</t>
  </si>
  <si>
    <t>TOTAL</t>
  </si>
  <si>
    <t>BRIGADAS Y FERIA REALIZADA</t>
  </si>
  <si>
    <t>BRIGADA DE EMPLEO / 07 FEBRERO 2023</t>
  </si>
  <si>
    <t>PARQUE ALAMEDA</t>
  </si>
  <si>
    <t>LUNES / 13 DE FEBRERO 2023</t>
  </si>
  <si>
    <t>PLAZA MORELOS</t>
  </si>
  <si>
    <t>BRIGADA DE EMPLEO / 14 DE FEBRERO 2023</t>
  </si>
  <si>
    <t>LUNES / 20 DE FEBRERO 2023</t>
  </si>
  <si>
    <t xml:space="preserve">CENTRAL </t>
  </si>
  <si>
    <t>BRIGADA DE EMPLEO / 21 DE FEBRERO 2023</t>
  </si>
  <si>
    <t>LUNES / 27 DE FEBRERO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</si>
</sst>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>
    <font>
      <sz val="11"/>
      <color theme="1"/>
      <name val="Calibri"/>
      <scheme val="minor"/>
    </font>
    <font>
      <sz val="11"/>
      <color theme="1"/>
      <name val="Calibri"/>
    </font>
    <font>
      <b/>
      <sz val="9"/>
      <color theme="1"/>
      <name val="Arial"/>
    </font>
    <font>
      <b/>
      <sz val="11"/>
      <color theme="1"/>
      <name val="Calibri"/>
    </font>
    <font>
      <sz val="11"/>
      <name val="Calibri"/>
    </font>
    <font>
      <sz val="8"/>
      <color theme="1"/>
      <name val="Calibri"/>
    </font>
  </fonts>
  <fills count="8">
    <fill>
      <patternFill patternType="none"/>
    </fill>
    <fill>
      <patternFill patternType="gray125"/>
    </fill>
    <fill>
      <patternFill patternType="solid">
        <fgColor rgb="FFD9E2F3"/>
        <bgColor rgb="FFD9E2F3"/>
      </patternFill>
    </fill>
    <fill>
      <patternFill patternType="solid">
        <fgColor rgb="FFF2F2F2"/>
        <bgColor rgb="FFF2F2F2"/>
      </patternFill>
    </fill>
    <fill>
      <patternFill patternType="solid">
        <fgColor rgb="FFD0CECE"/>
        <bgColor rgb="FFD0CECE"/>
      </patternFill>
    </fill>
    <fill>
      <patternFill patternType="solid">
        <fgColor rgb="FFFFFFFF"/>
        <bgColor rgb="FFFFFFFF"/>
      </patternFill>
    </fill>
    <fill>
      <patternFill patternType="solid">
        <fgColor rgb="FFD9E1F2"/>
        <bgColor rgb="FFD9E1F2"/>
      </patternFill>
    </fill>
    <fill>
      <patternFill patternType="solid">
        <fgColor rgb="FFACB9CA"/>
        <bgColor rgb="FFACB9CA"/>
      </patternFill>
    </fill>
  </fills>
  <borders count="7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 applyAlignment="1"/>
    <xf numFmtId="0" fontId="1" fillId="0" borderId="0" xfId="0" applyFont="1" applyAlignment="1">
      <alignment horizontal="center"/>
    </xf>
    <xf numFmtId="0" fontId="0" fillId="0" borderId="0" xfId="0" applyFont="1" applyAlignment="1"/>
    <xf numFmtId="0" fontId="0" fillId="0" borderId="0" xfId="0" applyFont="1" applyAlignment="1"/>
    <xf numFmtId="0" fontId="2" fillId="0" borderId="0" xfId="0" applyFont="1" applyAlignment="1">
      <alignment horizontal="center"/>
    </xf>
    <xf numFmtId="0" fontId="1" fillId="0" borderId="1" xfId="0" applyFont="1" applyBorder="1" applyAlignment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/>
    <xf numFmtId="0" fontId="3" fillId="2" borderId="1" xfId="0" applyFont="1" applyFill="1" applyBorder="1" applyAlignment="1">
      <alignment horizontal="center" wrapText="1"/>
    </xf>
    <xf numFmtId="0" fontId="4" fillId="0" borderId="1" xfId="0" applyFont="1" applyBorder="1"/>
    <xf numFmtId="0" fontId="4" fillId="0" borderId="3" xfId="0" applyFont="1" applyBorder="1"/>
    <xf numFmtId="0" fontId="1" fillId="0" borderId="4" xfId="0" applyFont="1" applyBorder="1" applyAlignment="1"/>
    <xf numFmtId="0" fontId="1" fillId="0" borderId="5" xfId="0" applyFont="1" applyBorder="1" applyAlignment="1"/>
    <xf numFmtId="0" fontId="3" fillId="0" borderId="5" xfId="0" applyFont="1" applyBorder="1" applyAlignment="1">
      <alignment horizontal="center"/>
    </xf>
    <xf numFmtId="0" fontId="3" fillId="0" borderId="5" xfId="0" applyFont="1" applyBorder="1" applyAlignment="1"/>
    <xf numFmtId="0" fontId="1" fillId="0" borderId="5" xfId="0" applyFont="1" applyBorder="1" applyAlignment="1">
      <alignment horizontal="center"/>
    </xf>
    <xf numFmtId="0" fontId="1" fillId="0" borderId="6" xfId="0" applyFont="1" applyBorder="1"/>
    <xf numFmtId="0" fontId="4" fillId="0" borderId="6" xfId="0" applyFont="1" applyBorder="1"/>
    <xf numFmtId="0" fontId="4" fillId="0" borderId="5" xfId="0" applyFont="1" applyBorder="1"/>
    <xf numFmtId="0" fontId="3" fillId="3" borderId="5" xfId="0" applyFont="1" applyFill="1" applyBorder="1" applyAlignment="1"/>
    <xf numFmtId="0" fontId="1" fillId="3" borderId="5" xfId="0" applyFont="1" applyFill="1" applyBorder="1" applyAlignment="1">
      <alignment horizontal="center"/>
    </xf>
    <xf numFmtId="0" fontId="1" fillId="3" borderId="5" xfId="0" applyFont="1" applyFill="1" applyBorder="1" applyAlignment="1"/>
    <xf numFmtId="0" fontId="3" fillId="4" borderId="6" xfId="0" applyFont="1" applyFill="1" applyBorder="1" applyAlignment="1">
      <alignment horizontal="center"/>
    </xf>
    <xf numFmtId="0" fontId="1" fillId="5" borderId="5" xfId="0" applyFont="1" applyFill="1" applyBorder="1" applyAlignment="1"/>
    <xf numFmtId="0" fontId="1" fillId="5" borderId="5" xfId="0" applyFont="1" applyFill="1" applyBorder="1" applyAlignment="1">
      <alignment horizontal="center"/>
    </xf>
    <xf numFmtId="0" fontId="3" fillId="6" borderId="5" xfId="0" applyFont="1" applyFill="1" applyBorder="1" applyAlignment="1"/>
    <xf numFmtId="0" fontId="3" fillId="6" borderId="5" xfId="0" applyFont="1" applyFill="1" applyBorder="1" applyAlignment="1">
      <alignment horizontal="center"/>
    </xf>
    <xf numFmtId="0" fontId="1" fillId="6" borderId="5" xfId="0" applyFont="1" applyFill="1" applyBorder="1" applyAlignment="1">
      <alignment horizontal="center"/>
    </xf>
    <xf numFmtId="0" fontId="3" fillId="5" borderId="5" xfId="0" applyFont="1" applyFill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7" borderId="6" xfId="0" applyFont="1" applyFill="1" applyBorder="1" applyAlignment="1">
      <alignment horizontal="center"/>
    </xf>
    <xf numFmtId="0" fontId="1" fillId="0" borderId="6" xfId="0" applyFont="1" applyBorder="1" applyAlignment="1"/>
    <xf numFmtId="0" fontId="1" fillId="0" borderId="0" xfId="0" applyFont="1" applyAlignment="1">
      <alignment horizontal="center"/>
    </xf>
    <xf numFmtId="0" fontId="1" fillId="0" borderId="6" xfId="0" applyFont="1" applyBorder="1" applyAlignment="1">
      <alignment horizontal="center"/>
    </xf>
    <xf numFmtId="0" fontId="3" fillId="7" borderId="0" xfId="0" applyFont="1" applyFill="1" applyAlignment="1">
      <alignment horizontal="center"/>
    </xf>
    <xf numFmtId="0" fontId="4" fillId="0" borderId="4" xfId="0" applyFont="1" applyBorder="1"/>
    <xf numFmtId="0" fontId="3" fillId="7" borderId="5" xfId="0" applyFont="1" applyFill="1" applyBorder="1" applyAlignment="1">
      <alignment horizontal="center"/>
    </xf>
    <xf numFmtId="0" fontId="1" fillId="7" borderId="5" xfId="0" applyFont="1" applyFill="1" applyBorder="1" applyAlignment="1"/>
    <xf numFmtId="0" fontId="3" fillId="7" borderId="5" xfId="0" applyFont="1" applyFill="1" applyBorder="1" applyAlignment="1"/>
    <xf numFmtId="0" fontId="1" fillId="5" borderId="0" xfId="0" applyFont="1" applyFill="1" applyAlignment="1"/>
    <xf numFmtId="0" fontId="1" fillId="7" borderId="5" xfId="0" applyFont="1" applyFill="1" applyBorder="1" applyAlignment="1">
      <alignment horizontal="center"/>
    </xf>
    <xf numFmtId="0" fontId="1" fillId="0" borderId="4" xfId="0" applyFont="1" applyBorder="1" applyAlignment="1">
      <alignment horizontal="right"/>
    </xf>
    <xf numFmtId="0" fontId="5" fillId="0" borderId="5" xfId="0" applyFont="1" applyBorder="1" applyAlignment="1"/>
    <xf numFmtId="0" fontId="1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Z1007"/>
  <sheetViews>
    <sheetView tabSelected="1" workbookViewId="0">
      <selection activeCell="G13" sqref="G13"/>
    </sheetView>
  </sheetViews>
  <sheetFormatPr baseColWidth="10" defaultColWidth="14.42578125" defaultRowHeight="15" customHeight="1"/>
  <cols>
    <col min="1" max="1" width="8.140625" style="4" customWidth="1"/>
    <col min="2" max="2" width="36.42578125" style="4" customWidth="1"/>
    <col min="3" max="3" width="25.42578125" style="4" customWidth="1"/>
    <col min="4" max="4" width="25.140625" style="4" customWidth="1"/>
    <col min="5" max="16384" width="14.42578125" style="4"/>
  </cols>
  <sheetData>
    <row r="1" spans="1:26">
      <c r="A1" s="1"/>
      <c r="B1" s="2" t="s">
        <v>0</v>
      </c>
      <c r="C1" s="3"/>
      <c r="D1" s="3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>
      <c r="A2" s="1"/>
      <c r="B2" s="5" t="s">
        <v>1</v>
      </c>
      <c r="C2" s="3"/>
      <c r="D2" s="3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>
      <c r="A3" s="1"/>
      <c r="B3" s="5" t="s">
        <v>2</v>
      </c>
      <c r="C3" s="3"/>
      <c r="D3" s="3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thickBot="1">
      <c r="A4" s="1"/>
      <c r="B4" s="6"/>
      <c r="C4" s="7"/>
      <c r="D4" s="7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35.25" customHeight="1" thickBot="1">
      <c r="A5" s="8"/>
      <c r="B5" s="9" t="s">
        <v>3</v>
      </c>
      <c r="C5" s="10"/>
      <c r="D5" s="1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>
      <c r="A6" s="12"/>
      <c r="B6" s="13"/>
      <c r="C6" s="14" t="s">
        <v>4</v>
      </c>
      <c r="D6" s="14" t="s">
        <v>5</v>
      </c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>
      <c r="A7" s="12"/>
      <c r="B7" s="15" t="s">
        <v>6</v>
      </c>
      <c r="C7" s="16">
        <f>141+116+181+5</f>
        <v>443</v>
      </c>
      <c r="D7" s="16">
        <f>46+13+14</f>
        <v>73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>
      <c r="A8" s="1"/>
      <c r="B8" s="17"/>
      <c r="C8" s="18"/>
      <c r="D8" s="19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>
      <c r="A9" s="12"/>
      <c r="B9" s="20" t="s">
        <v>7</v>
      </c>
      <c r="C9" s="21">
        <v>81</v>
      </c>
      <c r="D9" s="22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>
      <c r="A10" s="1"/>
      <c r="B10" s="17"/>
      <c r="C10" s="18"/>
      <c r="D10" s="19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>
      <c r="A11" s="12"/>
      <c r="B11" s="23" t="s">
        <v>8</v>
      </c>
      <c r="C11" s="18"/>
      <c r="D11" s="19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>
      <c r="A12" s="12"/>
      <c r="B12" s="15"/>
      <c r="C12" s="14" t="s">
        <v>9</v>
      </c>
      <c r="D12" s="14" t="s">
        <v>10</v>
      </c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>
      <c r="A13" s="12"/>
      <c r="B13" s="13" t="s">
        <v>11</v>
      </c>
      <c r="C13" s="16">
        <f>41+24+57+5+5+8</f>
        <v>140</v>
      </c>
      <c r="D13" s="16">
        <f>10+12+19+2+2</f>
        <v>45</v>
      </c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>
      <c r="A14" s="12"/>
      <c r="B14" s="13" t="s">
        <v>12</v>
      </c>
      <c r="C14" s="16">
        <f t="shared" ref="C14:D14" si="0">1</f>
        <v>1</v>
      </c>
      <c r="D14" s="16">
        <f t="shared" si="0"/>
        <v>1</v>
      </c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>
      <c r="A15" s="12"/>
      <c r="B15" s="13" t="s">
        <v>13</v>
      </c>
      <c r="C15" s="16">
        <v>30</v>
      </c>
      <c r="D15" s="16">
        <v>13</v>
      </c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>
      <c r="A16" s="12"/>
      <c r="B16" s="13" t="s">
        <v>14</v>
      </c>
      <c r="C16" s="16">
        <v>86</v>
      </c>
      <c r="D16" s="16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>
      <c r="A17" s="12"/>
      <c r="B17" s="13" t="s">
        <v>15</v>
      </c>
      <c r="C17" s="16"/>
      <c r="D17" s="16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>
      <c r="A18" s="12"/>
      <c r="B18" s="24" t="s">
        <v>16</v>
      </c>
      <c r="C18" s="24"/>
      <c r="D18" s="24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>
      <c r="A19" s="12"/>
      <c r="B19" s="24" t="s">
        <v>17</v>
      </c>
      <c r="C19" s="25">
        <v>181</v>
      </c>
      <c r="D19" s="25">
        <v>14</v>
      </c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>
      <c r="A20" s="12"/>
      <c r="B20" s="13" t="s">
        <v>18</v>
      </c>
      <c r="C20" s="16">
        <v>5</v>
      </c>
      <c r="D20" s="16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>
      <c r="A21" s="12"/>
      <c r="B21" s="24" t="s">
        <v>19</v>
      </c>
      <c r="C21" s="24"/>
      <c r="D21" s="24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>
      <c r="A22" s="12"/>
      <c r="B22" s="26" t="s">
        <v>20</v>
      </c>
      <c r="C22" s="27">
        <f t="shared" ref="C22:D22" si="1">SUM(C13:C21)</f>
        <v>443</v>
      </c>
      <c r="D22" s="28">
        <f t="shared" si="1"/>
        <v>73</v>
      </c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>
      <c r="A23" s="1"/>
      <c r="B23" s="17"/>
      <c r="C23" s="18"/>
      <c r="D23" s="19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>
      <c r="A24" s="12"/>
      <c r="B24" s="23" t="s">
        <v>21</v>
      </c>
      <c r="C24" s="18"/>
      <c r="D24" s="19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>
      <c r="A25" s="12"/>
      <c r="B25" s="24"/>
      <c r="C25" s="29" t="s">
        <v>22</v>
      </c>
      <c r="D25" s="29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>
      <c r="A26" s="12"/>
      <c r="B26" s="13" t="s">
        <v>13</v>
      </c>
      <c r="C26" s="16">
        <v>8</v>
      </c>
      <c r="D26" s="30" t="s">
        <v>23</v>
      </c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>
      <c r="A27" s="12"/>
      <c r="B27" s="13" t="s">
        <v>24</v>
      </c>
      <c r="C27" s="16">
        <v>7</v>
      </c>
      <c r="D27" s="30" t="s">
        <v>25</v>
      </c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>
      <c r="A28" s="12"/>
      <c r="B28" s="13" t="s">
        <v>26</v>
      </c>
      <c r="C28" s="16"/>
      <c r="D28" s="30" t="s">
        <v>27</v>
      </c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>
      <c r="A29" s="12"/>
      <c r="B29" s="26" t="s">
        <v>20</v>
      </c>
      <c r="C29" s="27">
        <f>SUM(C26:C28)</f>
        <v>15</v>
      </c>
      <c r="D29" s="28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>
      <c r="A30" s="12"/>
      <c r="B30" s="13"/>
      <c r="C30" s="16"/>
      <c r="D30" s="16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>
      <c r="A31" s="12"/>
      <c r="B31" s="31" t="s">
        <v>28</v>
      </c>
      <c r="C31" s="18"/>
      <c r="D31" s="19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>
      <c r="A32" s="12"/>
      <c r="B32" s="32" t="s">
        <v>29</v>
      </c>
      <c r="C32" s="18"/>
      <c r="D32" s="19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>
      <c r="A33" s="12"/>
      <c r="B33" s="24"/>
      <c r="C33" s="29" t="s">
        <v>30</v>
      </c>
      <c r="D33" s="29" t="s">
        <v>10</v>
      </c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>
      <c r="A34" s="12"/>
      <c r="B34" s="13" t="s">
        <v>31</v>
      </c>
      <c r="C34" s="16">
        <f>6+1+1+14</f>
        <v>22</v>
      </c>
      <c r="D34" s="16">
        <f>2+1+3</f>
        <v>6</v>
      </c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>
      <c r="A35" s="12"/>
      <c r="B35" s="13" t="s">
        <v>32</v>
      </c>
      <c r="C35" s="16">
        <f>2+1+4+1+1+1+8</f>
        <v>18</v>
      </c>
      <c r="D35" s="16">
        <f>1+1+3</f>
        <v>5</v>
      </c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>
      <c r="A36" s="12"/>
      <c r="B36" s="13" t="s">
        <v>33</v>
      </c>
      <c r="C36" s="16">
        <f>2+4+2+27</f>
        <v>35</v>
      </c>
      <c r="D36" s="16">
        <f>2+1+1</f>
        <v>4</v>
      </c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>
      <c r="A37" s="12"/>
      <c r="B37" s="13" t="s">
        <v>34</v>
      </c>
      <c r="C37" s="16">
        <f>2+20</f>
        <v>22</v>
      </c>
      <c r="D37" s="16">
        <v>1</v>
      </c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>
      <c r="A38" s="12"/>
      <c r="B38" s="13" t="s">
        <v>35</v>
      </c>
      <c r="C38" s="16">
        <v>10</v>
      </c>
      <c r="D38" s="16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>
      <c r="A39" s="12"/>
      <c r="B39" s="13" t="s">
        <v>36</v>
      </c>
      <c r="C39" s="16">
        <f>20+13+51+1+4+2+187</f>
        <v>278</v>
      </c>
      <c r="D39" s="16">
        <f>6+3+15+2+2+18</f>
        <v>46</v>
      </c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>
      <c r="A40" s="12"/>
      <c r="B40" s="13" t="s">
        <v>37</v>
      </c>
      <c r="C40" s="16">
        <f>3+1+1+1+17</f>
        <v>23</v>
      </c>
      <c r="D40" s="16">
        <f>1+1+2</f>
        <v>4</v>
      </c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>
      <c r="A41" s="12"/>
      <c r="B41" s="13" t="s">
        <v>38</v>
      </c>
      <c r="C41" s="16">
        <f>2+2</f>
        <v>4</v>
      </c>
      <c r="D41" s="16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>
      <c r="A42" s="12"/>
      <c r="B42" s="13" t="s">
        <v>39</v>
      </c>
      <c r="C42" s="16">
        <f>1+1+1+1</f>
        <v>4</v>
      </c>
      <c r="D42" s="16">
        <f>1</f>
        <v>1</v>
      </c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>
      <c r="A43" s="12"/>
      <c r="B43" s="13" t="s">
        <v>40</v>
      </c>
      <c r="C43" s="16">
        <v>5</v>
      </c>
      <c r="D43" s="16">
        <v>1</v>
      </c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>
      <c r="A44" s="12"/>
      <c r="B44" s="13" t="s">
        <v>41</v>
      </c>
      <c r="C44" s="16">
        <f>5+3+2+1+11</f>
        <v>22</v>
      </c>
      <c r="D44" s="16">
        <f>3+1+1</f>
        <v>5</v>
      </c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>
      <c r="A45" s="12"/>
      <c r="B45" s="26" t="s">
        <v>20</v>
      </c>
      <c r="C45" s="27">
        <f>SUM(C33:C44)</f>
        <v>443</v>
      </c>
      <c r="D45" s="28">
        <f>SUM(D34:D44)</f>
        <v>73</v>
      </c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>
      <c r="A46" s="12"/>
      <c r="B46" s="33"/>
      <c r="C46" s="33"/>
      <c r="D46" s="13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>
      <c r="A47" s="12"/>
      <c r="B47" s="32" t="s">
        <v>42</v>
      </c>
      <c r="C47" s="18"/>
      <c r="D47" s="19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>
      <c r="A48" s="12"/>
      <c r="B48" s="24"/>
      <c r="C48" s="29" t="s">
        <v>30</v>
      </c>
      <c r="D48" s="29" t="s">
        <v>10</v>
      </c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>
      <c r="A49" s="12"/>
      <c r="B49" s="13" t="s">
        <v>43</v>
      </c>
      <c r="C49" s="16">
        <f>6+17+19+22+2+1+124</f>
        <v>191</v>
      </c>
      <c r="D49" s="16">
        <f>5+6+5+2+1+10</f>
        <v>29</v>
      </c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>
      <c r="A50" s="12"/>
      <c r="B50" s="13" t="s">
        <v>44</v>
      </c>
      <c r="C50" s="16">
        <f>2+24+5+35+4+4+178</f>
        <v>252</v>
      </c>
      <c r="D50" s="16">
        <f>5+6+14+1+1+17</f>
        <v>44</v>
      </c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>
      <c r="A51" s="12"/>
      <c r="B51" s="26" t="s">
        <v>20</v>
      </c>
      <c r="C51" s="27">
        <f t="shared" ref="C51:D51" si="2">SUM(C49:C50)</f>
        <v>443</v>
      </c>
      <c r="D51" s="28">
        <f t="shared" si="2"/>
        <v>73</v>
      </c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>
      <c r="A52" s="1"/>
      <c r="B52" s="1"/>
      <c r="C52" s="34"/>
      <c r="D52" s="34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>
      <c r="A53" s="1"/>
      <c r="B53" s="1"/>
      <c r="C53" s="34"/>
      <c r="D53" s="34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>
      <c r="A54" s="1"/>
      <c r="B54" s="1"/>
      <c r="C54" s="34"/>
      <c r="D54" s="34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>
      <c r="A55" s="1"/>
      <c r="B55" s="1"/>
      <c r="C55" s="34"/>
      <c r="D55" s="34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>
      <c r="A56" s="1"/>
      <c r="B56" s="33"/>
      <c r="C56" s="35"/>
      <c r="D56" s="35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>
      <c r="A57" s="12"/>
      <c r="B57" s="36" t="s">
        <v>45</v>
      </c>
      <c r="C57" s="3"/>
      <c r="D57" s="37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>
      <c r="A58" s="12"/>
      <c r="B58" s="24"/>
      <c r="C58" s="29" t="s">
        <v>30</v>
      </c>
      <c r="D58" s="29" t="s">
        <v>10</v>
      </c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>
      <c r="A59" s="12"/>
      <c r="B59" s="24" t="s">
        <v>46</v>
      </c>
      <c r="C59" s="29">
        <f>2+124</f>
        <v>126</v>
      </c>
      <c r="D59" s="29">
        <f>1+1</f>
        <v>2</v>
      </c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>
      <c r="A60" s="12"/>
      <c r="B60" s="24" t="s">
        <v>47</v>
      </c>
      <c r="C60" s="29">
        <f>6+3+178</f>
        <v>187</v>
      </c>
      <c r="D60" s="29">
        <f>4+2</f>
        <v>6</v>
      </c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>
      <c r="A61" s="12"/>
      <c r="B61" s="24" t="s">
        <v>48</v>
      </c>
      <c r="C61" s="29">
        <f>5+13+9+16+3+1</f>
        <v>47</v>
      </c>
      <c r="D61" s="29">
        <f>4+4+4+1+1+9</f>
        <v>23</v>
      </c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>
      <c r="A62" s="12"/>
      <c r="B62" s="24" t="s">
        <v>49</v>
      </c>
      <c r="C62" s="29">
        <f>2+4+7+10+3</f>
        <v>26</v>
      </c>
      <c r="D62" s="29">
        <f>3+4+8</f>
        <v>15</v>
      </c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>
      <c r="A63" s="12"/>
      <c r="B63" s="24" t="s">
        <v>50</v>
      </c>
      <c r="C63" s="29">
        <f>10+6+12+3</f>
        <v>31</v>
      </c>
      <c r="D63" s="29">
        <f>2+5+1+3</f>
        <v>11</v>
      </c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>
      <c r="A64" s="12"/>
      <c r="B64" s="24" t="s">
        <v>51</v>
      </c>
      <c r="C64" s="29">
        <f>5+2+7+1</f>
        <v>15</v>
      </c>
      <c r="D64" s="29">
        <f>3+5+1+3</f>
        <v>12</v>
      </c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>
      <c r="A65" s="12"/>
      <c r="B65" s="24" t="s">
        <v>52</v>
      </c>
      <c r="C65" s="29">
        <f>1+3+7</f>
        <v>11</v>
      </c>
      <c r="D65" s="29">
        <f>1+1+1</f>
        <v>3</v>
      </c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>
      <c r="A66" s="12"/>
      <c r="B66" s="24" t="s">
        <v>53</v>
      </c>
      <c r="C66" s="29"/>
      <c r="D66" s="29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>
      <c r="A67" s="12"/>
      <c r="B67" s="24" t="s">
        <v>40</v>
      </c>
      <c r="C67" s="24"/>
      <c r="D67" s="29">
        <v>1</v>
      </c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>
      <c r="A68" s="12"/>
      <c r="B68" s="26" t="s">
        <v>20</v>
      </c>
      <c r="C68" s="27">
        <f t="shared" ref="C68:D68" si="3">SUM(C59:C67)</f>
        <v>443</v>
      </c>
      <c r="D68" s="27">
        <f t="shared" si="3"/>
        <v>73</v>
      </c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>
      <c r="A69" s="12"/>
      <c r="B69" s="24"/>
      <c r="C69" s="29"/>
      <c r="D69" s="29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>
      <c r="A70" s="12"/>
      <c r="B70" s="38" t="s">
        <v>54</v>
      </c>
      <c r="C70" s="39"/>
      <c r="D70" s="39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>
      <c r="A71" s="12"/>
      <c r="B71" s="24"/>
      <c r="C71" s="29" t="s">
        <v>30</v>
      </c>
      <c r="D71" s="29" t="s">
        <v>10</v>
      </c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>
      <c r="A72" s="12"/>
      <c r="B72" s="13" t="s">
        <v>55</v>
      </c>
      <c r="C72" s="16">
        <v>8</v>
      </c>
      <c r="D72" s="13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>
      <c r="A73" s="12"/>
      <c r="B73" s="13" t="s">
        <v>56</v>
      </c>
      <c r="C73" s="16">
        <f>41+24</f>
        <v>65</v>
      </c>
      <c r="D73" s="16">
        <f>10+12</f>
        <v>22</v>
      </c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>
      <c r="A74" s="12"/>
      <c r="B74" s="13" t="s">
        <v>57</v>
      </c>
      <c r="C74" s="16">
        <v>6</v>
      </c>
      <c r="D74" s="16">
        <v>3</v>
      </c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>
      <c r="A75" s="12"/>
      <c r="B75" s="13" t="s">
        <v>58</v>
      </c>
      <c r="C75" s="16">
        <v>5</v>
      </c>
      <c r="D75" s="16">
        <v>2</v>
      </c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>
      <c r="A76" s="12"/>
      <c r="B76" s="13" t="s">
        <v>59</v>
      </c>
      <c r="C76" s="16">
        <v>57</v>
      </c>
      <c r="D76" s="16">
        <v>19</v>
      </c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>
      <c r="A77" s="1"/>
      <c r="B77" s="33"/>
      <c r="C77" s="35"/>
      <c r="D77" s="34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>
      <c r="A78" s="12"/>
      <c r="B78" s="40" t="s">
        <v>60</v>
      </c>
      <c r="C78" s="25">
        <v>2769</v>
      </c>
      <c r="D78" s="34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>
      <c r="A79" s="1"/>
      <c r="B79" s="41"/>
      <c r="C79" s="41"/>
      <c r="D79" s="34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>
      <c r="A80" s="1"/>
      <c r="B80" s="1" t="s">
        <v>61</v>
      </c>
      <c r="C80" s="34"/>
      <c r="D80" s="34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>
      <c r="A81" s="1"/>
      <c r="B81" s="33"/>
      <c r="C81" s="33"/>
      <c r="D81" s="33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>
      <c r="A82" s="12"/>
      <c r="B82" s="42" t="s">
        <v>62</v>
      </c>
      <c r="C82" s="42" t="s">
        <v>63</v>
      </c>
      <c r="D82" s="42" t="s">
        <v>64</v>
      </c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>
      <c r="A83" s="43">
        <v>1</v>
      </c>
      <c r="B83" s="44" t="s">
        <v>65</v>
      </c>
      <c r="C83" s="44" t="s">
        <v>66</v>
      </c>
      <c r="D83" s="16">
        <v>1</v>
      </c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>
      <c r="A84" s="43">
        <v>2</v>
      </c>
      <c r="B84" s="44" t="s">
        <v>67</v>
      </c>
      <c r="C84" s="44" t="s">
        <v>68</v>
      </c>
      <c r="D84" s="16">
        <v>8</v>
      </c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>
      <c r="A85" s="43">
        <v>3</v>
      </c>
      <c r="B85" s="44" t="s">
        <v>69</v>
      </c>
      <c r="C85" s="44" t="s">
        <v>66</v>
      </c>
      <c r="D85" s="16">
        <v>2</v>
      </c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>
      <c r="A86" s="43">
        <v>4</v>
      </c>
      <c r="B86" s="44" t="s">
        <v>70</v>
      </c>
      <c r="C86" s="44" t="s">
        <v>66</v>
      </c>
      <c r="D86" s="16">
        <v>4</v>
      </c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>
      <c r="A87" s="43">
        <v>5</v>
      </c>
      <c r="B87" s="44" t="s">
        <v>71</v>
      </c>
      <c r="C87" s="44" t="s">
        <v>72</v>
      </c>
      <c r="D87" s="16">
        <v>4</v>
      </c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>
      <c r="A88" s="43">
        <v>6</v>
      </c>
      <c r="B88" s="44" t="s">
        <v>73</v>
      </c>
      <c r="C88" s="44" t="s">
        <v>74</v>
      </c>
      <c r="D88" s="16">
        <v>2</v>
      </c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>
      <c r="A89" s="43">
        <v>7</v>
      </c>
      <c r="B89" s="44" t="s">
        <v>75</v>
      </c>
      <c r="C89" s="44" t="s">
        <v>66</v>
      </c>
      <c r="D89" s="16">
        <v>3</v>
      </c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>
      <c r="A90" s="43">
        <v>8</v>
      </c>
      <c r="B90" s="44" t="s">
        <v>76</v>
      </c>
      <c r="C90" s="44" t="s">
        <v>77</v>
      </c>
      <c r="D90" s="16">
        <v>6</v>
      </c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>
      <c r="A91" s="1"/>
      <c r="B91" s="1"/>
      <c r="C91" s="43" t="s">
        <v>78</v>
      </c>
      <c r="D91" s="42">
        <f>SUM(D83:D90)</f>
        <v>30</v>
      </c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>
      <c r="A93" s="45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>
      <c r="A94" s="1"/>
      <c r="B94" s="33" t="s">
        <v>79</v>
      </c>
      <c r="C94" s="33"/>
      <c r="D94" s="33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>
      <c r="A95" s="43">
        <v>9</v>
      </c>
      <c r="B95" s="44" t="s">
        <v>80</v>
      </c>
      <c r="C95" s="44" t="s">
        <v>81</v>
      </c>
      <c r="D95" s="16">
        <v>9</v>
      </c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>
      <c r="A96" s="43">
        <v>10</v>
      </c>
      <c r="B96" s="44" t="s">
        <v>82</v>
      </c>
      <c r="C96" s="44" t="s">
        <v>83</v>
      </c>
      <c r="D96" s="16">
        <v>19</v>
      </c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>
      <c r="A97" s="43">
        <v>11</v>
      </c>
      <c r="B97" s="44" t="s">
        <v>84</v>
      </c>
      <c r="C97" s="44" t="s">
        <v>81</v>
      </c>
      <c r="D97" s="16">
        <v>5</v>
      </c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>
      <c r="A98" s="43">
        <v>12</v>
      </c>
      <c r="B98" s="44" t="s">
        <v>85</v>
      </c>
      <c r="C98" s="44" t="s">
        <v>86</v>
      </c>
      <c r="D98" s="16">
        <v>1</v>
      </c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>
      <c r="A99" s="43">
        <v>13</v>
      </c>
      <c r="B99" s="44" t="s">
        <v>87</v>
      </c>
      <c r="C99" s="44" t="s">
        <v>81</v>
      </c>
      <c r="D99" s="16">
        <v>27</v>
      </c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>
      <c r="A100" s="43">
        <v>14</v>
      </c>
      <c r="B100" s="44" t="s">
        <v>88</v>
      </c>
      <c r="C100" s="44" t="s">
        <v>83</v>
      </c>
      <c r="D100" s="16">
        <v>4</v>
      </c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>
      <c r="A101" s="43">
        <v>15</v>
      </c>
      <c r="B101" s="44" t="s">
        <v>84</v>
      </c>
      <c r="C101" s="44" t="s">
        <v>81</v>
      </c>
      <c r="D101" s="25">
        <v>21</v>
      </c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>
      <c r="A102" s="1"/>
      <c r="B102" s="1"/>
      <c r="C102" s="43" t="s">
        <v>78</v>
      </c>
      <c r="D102" s="42">
        <f>SUM(D95:D101)</f>
        <v>86</v>
      </c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>
      <c r="A105" s="1"/>
      <c r="B105" s="1"/>
      <c r="C105" s="34"/>
      <c r="D105" s="34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spans="1:26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  <row r="1004" spans="1:26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</row>
    <row r="1005" spans="1:26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</row>
    <row r="1006" spans="1:26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</row>
    <row r="1007" spans="1:26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</row>
  </sheetData>
  <mergeCells count="13">
    <mergeCell ref="B57:D57"/>
    <mergeCell ref="B11:D11"/>
    <mergeCell ref="B23:D23"/>
    <mergeCell ref="B24:D24"/>
    <mergeCell ref="B31:D31"/>
    <mergeCell ref="B32:D32"/>
    <mergeCell ref="B47:D47"/>
    <mergeCell ref="B1:D1"/>
    <mergeCell ref="B2:D2"/>
    <mergeCell ref="B3:D3"/>
    <mergeCell ref="B5:D5"/>
    <mergeCell ref="B8:D8"/>
    <mergeCell ref="B10:D10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FEBRERO 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Alejandro Palacios Rodriguez</dc:creator>
  <cp:lastModifiedBy>Carlos Alejandro Palacios Rodriguez</cp:lastModifiedBy>
  <dcterms:created xsi:type="dcterms:W3CDTF">2023-03-10T17:07:17Z</dcterms:created>
  <dcterms:modified xsi:type="dcterms:W3CDTF">2023-03-10T17:07:50Z</dcterms:modified>
</cp:coreProperties>
</file>