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2023\AGOSTO\HIPERVÍNCULOS\"/>
    </mc:Choice>
  </mc:AlternateContent>
  <bookViews>
    <workbookView xWindow="0" yWindow="0" windowWidth="20490" windowHeight="6930" activeTab="1"/>
  </bookViews>
  <sheets>
    <sheet name="PP" sheetId="5" r:id="rId1"/>
    <sheet name="POA" sheetId="1" r:id="rId2"/>
  </sheets>
  <definedNames>
    <definedName name="_xlnm._FilterDatabase" localSheetId="1" hidden="1">POA!$A$3:$AJ$619</definedName>
    <definedName name="_xlnm._FilterDatabase" localSheetId="0" hidden="1">PP!$A$3:$AL$646</definedName>
    <definedName name="_xlnm.Print_Area" localSheetId="0">PP!$A$1:$AL$646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44" i="5" l="1"/>
  <c r="AH443" i="5" l="1"/>
  <c r="AI453" i="5" l="1"/>
  <c r="AH453" i="5"/>
  <c r="AF549" i="1"/>
  <c r="AH562" i="1" l="1"/>
  <c r="AH556" i="1"/>
  <c r="AF556" i="1"/>
  <c r="AF586" i="1" l="1"/>
  <c r="AG586" i="1"/>
  <c r="AH450" i="5"/>
  <c r="AI450" i="5"/>
  <c r="AB443" i="5"/>
  <c r="AI460" i="5"/>
  <c r="AH460" i="5"/>
  <c r="AG549" i="1"/>
  <c r="AG550" i="1"/>
  <c r="AF550" i="1"/>
  <c r="AG551" i="1"/>
  <c r="AF551" i="1"/>
  <c r="AG552" i="1"/>
  <c r="AF552" i="1"/>
  <c r="AG553" i="1"/>
  <c r="AF553" i="1"/>
  <c r="AG554" i="1"/>
  <c r="AF554" i="1"/>
  <c r="AG556" i="1"/>
  <c r="AG555" i="1"/>
  <c r="AF555" i="1"/>
  <c r="AG557" i="1"/>
  <c r="AF557" i="1"/>
  <c r="AG558" i="1"/>
  <c r="AF558" i="1"/>
  <c r="AF559" i="1"/>
  <c r="AF560" i="1"/>
  <c r="AG561" i="1"/>
  <c r="AF561" i="1"/>
  <c r="AG562" i="1"/>
  <c r="AF562" i="1"/>
  <c r="AG563" i="1"/>
  <c r="AF563" i="1"/>
  <c r="AG564" i="1"/>
  <c r="AF564" i="1"/>
  <c r="AG565" i="1"/>
  <c r="AF565" i="1"/>
  <c r="AG566" i="1"/>
  <c r="AF566" i="1"/>
  <c r="AG567" i="1"/>
  <c r="AF567" i="1"/>
  <c r="AG568" i="1"/>
  <c r="AF568" i="1"/>
  <c r="AF569" i="1"/>
  <c r="AG569" i="1"/>
  <c r="AG570" i="1"/>
  <c r="AF570" i="1"/>
  <c r="AG571" i="1"/>
  <c r="AF571" i="1"/>
  <c r="AG572" i="1"/>
  <c r="AF572" i="1"/>
  <c r="AF573" i="1"/>
  <c r="AF574" i="1"/>
  <c r="AG575" i="1"/>
  <c r="AF575" i="1"/>
  <c r="AG576" i="1"/>
  <c r="AF576" i="1"/>
  <c r="AG577" i="1"/>
  <c r="AF577" i="1"/>
  <c r="AG578" i="1"/>
  <c r="AF578" i="1"/>
  <c r="AF579" i="1"/>
  <c r="AG580" i="1"/>
  <c r="AF580" i="1"/>
  <c r="AG581" i="1"/>
  <c r="AF581" i="1"/>
  <c r="AG582" i="1"/>
  <c r="AF582" i="1"/>
  <c r="AG583" i="1"/>
  <c r="AF583" i="1"/>
  <c r="AG584" i="1"/>
  <c r="AF584" i="1"/>
  <c r="AG587" i="1"/>
  <c r="AF587" i="1"/>
  <c r="AF585" i="1"/>
  <c r="AG585" i="1"/>
  <c r="AH471" i="5" l="1"/>
  <c r="AG560" i="1" l="1"/>
  <c r="AG579" i="1"/>
  <c r="AG574" i="1"/>
  <c r="AG573" i="1"/>
  <c r="AG559" i="1"/>
  <c r="AI452" i="5" l="1"/>
  <c r="AI444" i="5" l="1"/>
  <c r="AI443" i="5"/>
  <c r="AB466" i="5" l="1"/>
  <c r="AB463" i="5"/>
  <c r="AB460" i="5"/>
  <c r="AB456" i="5"/>
  <c r="AH452" i="5"/>
  <c r="AB449" i="5"/>
  <c r="AI646" i="5"/>
  <c r="AH646" i="5"/>
  <c r="AI645" i="5"/>
  <c r="AH645" i="5"/>
  <c r="AI644" i="5"/>
  <c r="AH644" i="5"/>
  <c r="AI643" i="5"/>
  <c r="AH643" i="5"/>
  <c r="AI642" i="5"/>
  <c r="AH642" i="5"/>
  <c r="AI641" i="5"/>
  <c r="AH641" i="5"/>
  <c r="AI640" i="5"/>
  <c r="AH640" i="5"/>
  <c r="AI639" i="5"/>
  <c r="AH639" i="5"/>
  <c r="AI638" i="5"/>
  <c r="AH638" i="5"/>
  <c r="AI637" i="5"/>
  <c r="AH637" i="5"/>
  <c r="AI636" i="5"/>
  <c r="AH636" i="5"/>
  <c r="AI635" i="5"/>
  <c r="AH635" i="5"/>
  <c r="AI634" i="5"/>
  <c r="AH634" i="5"/>
  <c r="AI633" i="5"/>
  <c r="AH633" i="5"/>
  <c r="AI632" i="5"/>
  <c r="AH632" i="5"/>
  <c r="AI631" i="5"/>
  <c r="AH631" i="5"/>
  <c r="AI630" i="5"/>
  <c r="AH630" i="5"/>
  <c r="AI629" i="5"/>
  <c r="AH629" i="5"/>
  <c r="AI628" i="5"/>
  <c r="AH628" i="5"/>
  <c r="AI627" i="5"/>
  <c r="AH627" i="5"/>
  <c r="AI626" i="5"/>
  <c r="AH626" i="5"/>
  <c r="AI625" i="5"/>
  <c r="AH625" i="5"/>
  <c r="AI624" i="5"/>
  <c r="AH624" i="5"/>
  <c r="AI623" i="5"/>
  <c r="AH623" i="5"/>
  <c r="AI622" i="5"/>
  <c r="AH622" i="5"/>
  <c r="AI621" i="5"/>
  <c r="AH621" i="5"/>
  <c r="AI620" i="5"/>
  <c r="AH620" i="5"/>
  <c r="AI619" i="5"/>
  <c r="AH619" i="5"/>
  <c r="AI618" i="5"/>
  <c r="AH618" i="5"/>
  <c r="AI617" i="5"/>
  <c r="AH617" i="5"/>
  <c r="AI616" i="5"/>
  <c r="AH616" i="5"/>
  <c r="AI615" i="5"/>
  <c r="AH615" i="5"/>
  <c r="AI614" i="5"/>
  <c r="AH614" i="5"/>
  <c r="AI613" i="5"/>
  <c r="AH613" i="5"/>
  <c r="AI612" i="5"/>
  <c r="AH612" i="5"/>
  <c r="AI611" i="5"/>
  <c r="AH611" i="5"/>
  <c r="AI610" i="5"/>
  <c r="AH610" i="5"/>
  <c r="AI609" i="5"/>
  <c r="AH609" i="5"/>
  <c r="AI607" i="5"/>
  <c r="AH607" i="5"/>
  <c r="AI606" i="5"/>
  <c r="AH606" i="5"/>
  <c r="AI605" i="5"/>
  <c r="AH605" i="5"/>
  <c r="AI604" i="5"/>
  <c r="AH604" i="5"/>
  <c r="AI601" i="5"/>
  <c r="AH601" i="5"/>
  <c r="AI600" i="5"/>
  <c r="AH600" i="5"/>
  <c r="AI599" i="5"/>
  <c r="AH599" i="5"/>
  <c r="AI598" i="5"/>
  <c r="AH598" i="5"/>
  <c r="AI597" i="5"/>
  <c r="AH597" i="5"/>
  <c r="AI596" i="5"/>
  <c r="AH596" i="5"/>
  <c r="AI595" i="5"/>
  <c r="AH595" i="5"/>
  <c r="AI594" i="5"/>
  <c r="AH594" i="5"/>
  <c r="AI593" i="5"/>
  <c r="AH593" i="5"/>
  <c r="AI592" i="5"/>
  <c r="AH592" i="5"/>
  <c r="AI591" i="5"/>
  <c r="AH591" i="5"/>
  <c r="AI590" i="5"/>
  <c r="AH590" i="5"/>
  <c r="AI589" i="5"/>
  <c r="AH589" i="5"/>
  <c r="AI588" i="5"/>
  <c r="AH588" i="5"/>
  <c r="AI587" i="5"/>
  <c r="AH587" i="5"/>
  <c r="AI586" i="5"/>
  <c r="AH586" i="5"/>
  <c r="AI585" i="5"/>
  <c r="AH585" i="5"/>
  <c r="AI584" i="5"/>
  <c r="AH584" i="5"/>
  <c r="AI583" i="5"/>
  <c r="AH583" i="5"/>
  <c r="AI582" i="5"/>
  <c r="AH582" i="5"/>
  <c r="AI581" i="5"/>
  <c r="AH581" i="5"/>
  <c r="AI580" i="5"/>
  <c r="AH580" i="5"/>
  <c r="AI579" i="5"/>
  <c r="AH579" i="5"/>
  <c r="AI578" i="5"/>
  <c r="AH578" i="5"/>
  <c r="AI577" i="5"/>
  <c r="AH577" i="5"/>
  <c r="AI576" i="5"/>
  <c r="AH576" i="5"/>
  <c r="AI575" i="5"/>
  <c r="AH575" i="5"/>
  <c r="AI574" i="5"/>
  <c r="AH574" i="5"/>
  <c r="AI573" i="5"/>
  <c r="AH573" i="5"/>
  <c r="AI572" i="5"/>
  <c r="AH572" i="5"/>
  <c r="AI571" i="5"/>
  <c r="AH571" i="5"/>
  <c r="AI570" i="5"/>
  <c r="AH570" i="5"/>
  <c r="AI569" i="5"/>
  <c r="AH569" i="5"/>
  <c r="AI568" i="5"/>
  <c r="AH568" i="5"/>
  <c r="AI567" i="5"/>
  <c r="AH567" i="5"/>
  <c r="AI566" i="5"/>
  <c r="AH566" i="5"/>
  <c r="AI565" i="5"/>
  <c r="AH565" i="5"/>
  <c r="AI564" i="5"/>
  <c r="AH564" i="5"/>
  <c r="AI563" i="5"/>
  <c r="AH563" i="5"/>
  <c r="AI562" i="5"/>
  <c r="AH562" i="5"/>
  <c r="AI561" i="5"/>
  <c r="AH561" i="5"/>
  <c r="AI560" i="5"/>
  <c r="AH560" i="5"/>
  <c r="AI559" i="5"/>
  <c r="AH559" i="5"/>
  <c r="AI558" i="5"/>
  <c r="AH558" i="5"/>
  <c r="AI557" i="5"/>
  <c r="AH557" i="5"/>
  <c r="AI556" i="5"/>
  <c r="AH556" i="5"/>
  <c r="AI555" i="5"/>
  <c r="AH555" i="5"/>
  <c r="AI554" i="5"/>
  <c r="AH554" i="5"/>
  <c r="AI553" i="5"/>
  <c r="AH553" i="5"/>
  <c r="AI552" i="5"/>
  <c r="AH552" i="5"/>
  <c r="AI551" i="5"/>
  <c r="AH551" i="5"/>
  <c r="AI550" i="5"/>
  <c r="AH550" i="5"/>
  <c r="AI549" i="5"/>
  <c r="AH549" i="5"/>
  <c r="AI548" i="5"/>
  <c r="AH548" i="5"/>
  <c r="AI547" i="5"/>
  <c r="AH547" i="5"/>
  <c r="AI546" i="5"/>
  <c r="AH546" i="5"/>
  <c r="AI545" i="5"/>
  <c r="AH545" i="5"/>
  <c r="AI544" i="5"/>
  <c r="AH544" i="5"/>
  <c r="AI543" i="5"/>
  <c r="AH543" i="5"/>
  <c r="AI542" i="5"/>
  <c r="AH542" i="5"/>
  <c r="AI541" i="5"/>
  <c r="AH541" i="5"/>
  <c r="AI540" i="5"/>
  <c r="AH540" i="5"/>
  <c r="AI539" i="5"/>
  <c r="AH539" i="5"/>
  <c r="AI538" i="5"/>
  <c r="AH538" i="5"/>
  <c r="AI537" i="5"/>
  <c r="AH537" i="5"/>
  <c r="AI536" i="5"/>
  <c r="AH536" i="5"/>
  <c r="AI535" i="5"/>
  <c r="AH535" i="5"/>
  <c r="AI534" i="5"/>
  <c r="AH534" i="5"/>
  <c r="AI533" i="5"/>
  <c r="AH533" i="5"/>
  <c r="AI532" i="5"/>
  <c r="AH532" i="5"/>
  <c r="AI531" i="5"/>
  <c r="AH531" i="5"/>
  <c r="AK531" i="5" s="1"/>
  <c r="AI530" i="5"/>
  <c r="AH530" i="5"/>
  <c r="AI529" i="5"/>
  <c r="AH529" i="5"/>
  <c r="AI528" i="5"/>
  <c r="AH528" i="5"/>
  <c r="AI527" i="5"/>
  <c r="AH527" i="5"/>
  <c r="AI526" i="5"/>
  <c r="AH526" i="5"/>
  <c r="AI525" i="5"/>
  <c r="AH525" i="5"/>
  <c r="AI524" i="5"/>
  <c r="AH524" i="5"/>
  <c r="AI523" i="5"/>
  <c r="AH523" i="5"/>
  <c r="AI522" i="5"/>
  <c r="AH522" i="5"/>
  <c r="AI521" i="5"/>
  <c r="AH521" i="5"/>
  <c r="AI520" i="5"/>
  <c r="AH520" i="5"/>
  <c r="AI519" i="5"/>
  <c r="AH519" i="5"/>
  <c r="AI518" i="5"/>
  <c r="AH518" i="5"/>
  <c r="AI517" i="5"/>
  <c r="AH517" i="5"/>
  <c r="AI516" i="5"/>
  <c r="AH516" i="5"/>
  <c r="AI515" i="5"/>
  <c r="AH515" i="5"/>
  <c r="AI514" i="5"/>
  <c r="AH514" i="5"/>
  <c r="AI513" i="5"/>
  <c r="AH513" i="5"/>
  <c r="AI512" i="5"/>
  <c r="AH512" i="5"/>
  <c r="AI511" i="5"/>
  <c r="AH511" i="5"/>
  <c r="AI510" i="5"/>
  <c r="AH510" i="5"/>
  <c r="AI509" i="5"/>
  <c r="AH509" i="5"/>
  <c r="AI508" i="5"/>
  <c r="AH508" i="5"/>
  <c r="AI507" i="5"/>
  <c r="AH507" i="5"/>
  <c r="AI506" i="5"/>
  <c r="AH506" i="5"/>
  <c r="AI505" i="5"/>
  <c r="AH505" i="5"/>
  <c r="AI504" i="5"/>
  <c r="AH504" i="5"/>
  <c r="AI503" i="5"/>
  <c r="AH503" i="5"/>
  <c r="AI502" i="5"/>
  <c r="AH502" i="5"/>
  <c r="AI501" i="5"/>
  <c r="AH501" i="5"/>
  <c r="AI500" i="5"/>
  <c r="AH500" i="5"/>
  <c r="AI499" i="5"/>
  <c r="AH499" i="5"/>
  <c r="AI498" i="5"/>
  <c r="AH498" i="5"/>
  <c r="AI497" i="5"/>
  <c r="AH497" i="5"/>
  <c r="AI496" i="5"/>
  <c r="AH496" i="5"/>
  <c r="AI495" i="5"/>
  <c r="AH495" i="5"/>
  <c r="AI494" i="5"/>
  <c r="AH494" i="5"/>
  <c r="AI493" i="5"/>
  <c r="AH493" i="5"/>
  <c r="AI492" i="5"/>
  <c r="AH492" i="5"/>
  <c r="AI491" i="5"/>
  <c r="AH491" i="5"/>
  <c r="AI490" i="5"/>
  <c r="AH490" i="5"/>
  <c r="AI489" i="5"/>
  <c r="AH489" i="5"/>
  <c r="AI488" i="5"/>
  <c r="AH488" i="5"/>
  <c r="AI487" i="5"/>
  <c r="Y487" i="5"/>
  <c r="AH487" i="5" s="1"/>
  <c r="AI486" i="5"/>
  <c r="Y486" i="5"/>
  <c r="AH486" i="5" s="1"/>
  <c r="AI485" i="5"/>
  <c r="AH485" i="5"/>
  <c r="AI484" i="5"/>
  <c r="AH484" i="5"/>
  <c r="AJ484" i="5" s="1"/>
  <c r="AK484" i="5" s="1"/>
  <c r="AI483" i="5"/>
  <c r="AH483" i="5"/>
  <c r="AI482" i="5"/>
  <c r="AH482" i="5"/>
  <c r="AJ482" i="5" s="1"/>
  <c r="AK482" i="5" s="1"/>
  <c r="AI481" i="5"/>
  <c r="AH481" i="5"/>
  <c r="AI480" i="5"/>
  <c r="AH480" i="5"/>
  <c r="AI479" i="5"/>
  <c r="AH479" i="5"/>
  <c r="AJ479" i="5" s="1"/>
  <c r="AK479" i="5" s="1"/>
  <c r="AI478" i="5"/>
  <c r="AH478" i="5"/>
  <c r="AI477" i="5"/>
  <c r="AH477" i="5"/>
  <c r="AI476" i="5"/>
  <c r="AH476" i="5"/>
  <c r="AI475" i="5"/>
  <c r="AH475" i="5"/>
  <c r="AI474" i="5"/>
  <c r="AH474" i="5"/>
  <c r="AI473" i="5"/>
  <c r="AH473" i="5"/>
  <c r="AI472" i="5"/>
  <c r="AH472" i="5"/>
  <c r="AI471" i="5"/>
  <c r="AI470" i="5"/>
  <c r="AH470" i="5"/>
  <c r="AI469" i="5"/>
  <c r="AH469" i="5"/>
  <c r="AI468" i="5"/>
  <c r="AH468" i="5"/>
  <c r="AI467" i="5"/>
  <c r="AH467" i="5"/>
  <c r="AI466" i="5"/>
  <c r="AH466" i="5"/>
  <c r="AI465" i="5"/>
  <c r="AH465" i="5"/>
  <c r="AI464" i="5"/>
  <c r="AH464" i="5"/>
  <c r="AI463" i="5"/>
  <c r="AH463" i="5"/>
  <c r="AI462" i="5"/>
  <c r="AH462" i="5"/>
  <c r="AI461" i="5"/>
  <c r="AH461" i="5"/>
  <c r="AI459" i="5"/>
  <c r="AH459" i="5"/>
  <c r="AI458" i="5"/>
  <c r="AH458" i="5"/>
  <c r="AI457" i="5"/>
  <c r="AH457" i="5"/>
  <c r="AI456" i="5"/>
  <c r="AH456" i="5"/>
  <c r="AI455" i="5"/>
  <c r="AH455" i="5"/>
  <c r="AI454" i="5"/>
  <c r="AH454" i="5"/>
  <c r="AI451" i="5"/>
  <c r="AH451" i="5"/>
  <c r="AI449" i="5"/>
  <c r="AH449" i="5"/>
  <c r="AI448" i="5"/>
  <c r="AH448" i="5"/>
  <c r="AI447" i="5"/>
  <c r="AH447" i="5"/>
  <c r="AI446" i="5"/>
  <c r="AH446" i="5"/>
  <c r="AI445" i="5"/>
  <c r="AH445" i="5"/>
  <c r="AI442" i="5"/>
  <c r="AH442" i="5"/>
  <c r="AI441" i="5"/>
  <c r="AH441" i="5"/>
  <c r="AI440" i="5"/>
  <c r="AH440" i="5"/>
  <c r="AI439" i="5"/>
  <c r="AH439" i="5"/>
  <c r="AI438" i="5"/>
  <c r="AH438" i="5"/>
  <c r="AI437" i="5"/>
  <c r="AH437" i="5"/>
  <c r="AJ437" i="5" s="1"/>
  <c r="AK437" i="5" s="1"/>
  <c r="AI436" i="5"/>
  <c r="AH436" i="5"/>
  <c r="AI435" i="5"/>
  <c r="AH435" i="5"/>
  <c r="AI434" i="5"/>
  <c r="AH434" i="5"/>
  <c r="AI433" i="5"/>
  <c r="AH433" i="5"/>
  <c r="AI432" i="5"/>
  <c r="AH432" i="5"/>
  <c r="AI431" i="5"/>
  <c r="AH431" i="5"/>
  <c r="AJ431" i="5" s="1"/>
  <c r="AK431" i="5" s="1"/>
  <c r="AI430" i="5"/>
  <c r="AH430" i="5"/>
  <c r="AI429" i="5"/>
  <c r="AH429" i="5"/>
  <c r="AI428" i="5"/>
  <c r="AH428" i="5"/>
  <c r="AI427" i="5"/>
  <c r="AH427" i="5"/>
  <c r="AI426" i="5"/>
  <c r="AH426" i="5"/>
  <c r="AI425" i="5"/>
  <c r="AH425" i="5"/>
  <c r="AJ425" i="5" s="1"/>
  <c r="AK425" i="5" s="1"/>
  <c r="AI424" i="5"/>
  <c r="AH424" i="5"/>
  <c r="AI423" i="5"/>
  <c r="AH423" i="5"/>
  <c r="AI422" i="5"/>
  <c r="AH422" i="5"/>
  <c r="AI421" i="5"/>
  <c r="AH421" i="5"/>
  <c r="AI420" i="5"/>
  <c r="AH420" i="5"/>
  <c r="AI419" i="5"/>
  <c r="AH419" i="5"/>
  <c r="AJ419" i="5" s="1"/>
  <c r="AK419" i="5" s="1"/>
  <c r="AI418" i="5"/>
  <c r="AH418" i="5"/>
  <c r="AI417" i="5"/>
  <c r="AH417" i="5"/>
  <c r="AI416" i="5"/>
  <c r="AH416" i="5"/>
  <c r="AI415" i="5"/>
  <c r="AH415" i="5"/>
  <c r="AI414" i="5"/>
  <c r="AH414" i="5"/>
  <c r="AI413" i="5"/>
  <c r="AH413" i="5"/>
  <c r="AJ413" i="5" s="1"/>
  <c r="AK413" i="5" s="1"/>
  <c r="AI412" i="5"/>
  <c r="AH412" i="5"/>
  <c r="AI411" i="5"/>
  <c r="AH411" i="5"/>
  <c r="AI410" i="5"/>
  <c r="AH410" i="5"/>
  <c r="AI409" i="5"/>
  <c r="AH409" i="5"/>
  <c r="AI408" i="5"/>
  <c r="AH408" i="5"/>
  <c r="AI407" i="5"/>
  <c r="AH407" i="5"/>
  <c r="AJ407" i="5" s="1"/>
  <c r="AK407" i="5" s="1"/>
  <c r="AI406" i="5"/>
  <c r="AH406" i="5"/>
  <c r="AI405" i="5"/>
  <c r="AH405" i="5"/>
  <c r="AI404" i="5"/>
  <c r="AH404" i="5"/>
  <c r="AI403" i="5"/>
  <c r="AH403" i="5"/>
  <c r="AI402" i="5"/>
  <c r="AH402" i="5"/>
  <c r="AI401" i="5"/>
  <c r="AH401" i="5"/>
  <c r="AJ401" i="5" s="1"/>
  <c r="AK401" i="5" s="1"/>
  <c r="AI400" i="5"/>
  <c r="AH400" i="5"/>
  <c r="AI399" i="5"/>
  <c r="AH399" i="5"/>
  <c r="AI398" i="5"/>
  <c r="AH398" i="5"/>
  <c r="AJ398" i="5" s="1"/>
  <c r="AK398" i="5" s="1"/>
  <c r="AI397" i="5"/>
  <c r="AH397" i="5"/>
  <c r="AI396" i="5"/>
  <c r="AH396" i="5"/>
  <c r="AJ396" i="5" s="1"/>
  <c r="AK396" i="5" s="1"/>
  <c r="AI395" i="5"/>
  <c r="AH395" i="5"/>
  <c r="AJ395" i="5" s="1"/>
  <c r="AK395" i="5" s="1"/>
  <c r="AI394" i="5"/>
  <c r="AH394" i="5"/>
  <c r="AI393" i="5"/>
  <c r="AH393" i="5"/>
  <c r="AI392" i="5"/>
  <c r="AH392" i="5"/>
  <c r="AJ392" i="5" s="1"/>
  <c r="AK392" i="5" s="1"/>
  <c r="AI391" i="5"/>
  <c r="AH391" i="5"/>
  <c r="AI390" i="5"/>
  <c r="AH390" i="5"/>
  <c r="AJ390" i="5" s="1"/>
  <c r="AK390" i="5" s="1"/>
  <c r="AI389" i="5"/>
  <c r="AH389" i="5"/>
  <c r="AJ389" i="5" s="1"/>
  <c r="AK389" i="5" s="1"/>
  <c r="AI388" i="5"/>
  <c r="AH388" i="5"/>
  <c r="AI387" i="5"/>
  <c r="AH387" i="5"/>
  <c r="AI386" i="5"/>
  <c r="AH386" i="5"/>
  <c r="AJ386" i="5" s="1"/>
  <c r="AK386" i="5" s="1"/>
  <c r="AI385" i="5"/>
  <c r="AH385" i="5"/>
  <c r="AI384" i="5"/>
  <c r="AH384" i="5"/>
  <c r="AJ384" i="5" s="1"/>
  <c r="AK384" i="5" s="1"/>
  <c r="AI383" i="5"/>
  <c r="AH383" i="5"/>
  <c r="AJ383" i="5" s="1"/>
  <c r="AK383" i="5" s="1"/>
  <c r="AI382" i="5"/>
  <c r="AH382" i="5"/>
  <c r="AI381" i="5"/>
  <c r="AH381" i="5"/>
  <c r="AI380" i="5"/>
  <c r="AH380" i="5"/>
  <c r="AJ380" i="5" s="1"/>
  <c r="AK380" i="5" s="1"/>
  <c r="AI379" i="5"/>
  <c r="AH379" i="5"/>
  <c r="AI378" i="5"/>
  <c r="AH378" i="5"/>
  <c r="AJ378" i="5" s="1"/>
  <c r="AK378" i="5" s="1"/>
  <c r="AI377" i="5"/>
  <c r="AH377" i="5"/>
  <c r="AJ377" i="5" s="1"/>
  <c r="AK377" i="5" s="1"/>
  <c r="AI376" i="5"/>
  <c r="AH376" i="5"/>
  <c r="AI375" i="5"/>
  <c r="AH375" i="5"/>
  <c r="AI374" i="5"/>
  <c r="AH374" i="5"/>
  <c r="AJ374" i="5" s="1"/>
  <c r="AK374" i="5" s="1"/>
  <c r="AI373" i="5"/>
  <c r="AH373" i="5"/>
  <c r="AK373" i="5" s="1"/>
  <c r="AI372" i="5"/>
  <c r="AH372" i="5"/>
  <c r="AJ372" i="5" s="1"/>
  <c r="AK372" i="5" s="1"/>
  <c r="AI371" i="5"/>
  <c r="AH371" i="5"/>
  <c r="AJ371" i="5" s="1"/>
  <c r="AK371" i="5" s="1"/>
  <c r="AI370" i="5"/>
  <c r="AH370" i="5"/>
  <c r="AI369" i="5"/>
  <c r="AH369" i="5"/>
  <c r="AI368" i="5"/>
  <c r="AH368" i="5"/>
  <c r="AJ368" i="5" s="1"/>
  <c r="AK368" i="5" s="1"/>
  <c r="AI367" i="5"/>
  <c r="AH367" i="5"/>
  <c r="AI366" i="5"/>
  <c r="AH366" i="5"/>
  <c r="AJ366" i="5" s="1"/>
  <c r="AK366" i="5" s="1"/>
  <c r="AI365" i="5"/>
  <c r="AH365" i="5"/>
  <c r="AJ365" i="5" s="1"/>
  <c r="AK365" i="5" s="1"/>
  <c r="AI363" i="5"/>
  <c r="AH363" i="5"/>
  <c r="AI362" i="5"/>
  <c r="AH362" i="5"/>
  <c r="AI361" i="5"/>
  <c r="AH361" i="5"/>
  <c r="AJ361" i="5" s="1"/>
  <c r="AK361" i="5" s="1"/>
  <c r="AI360" i="5"/>
  <c r="AH360" i="5"/>
  <c r="AI359" i="5"/>
  <c r="AH359" i="5"/>
  <c r="AJ359" i="5" s="1"/>
  <c r="AK359" i="5" s="1"/>
  <c r="AI358" i="5"/>
  <c r="AH358" i="5"/>
  <c r="AJ358" i="5" s="1"/>
  <c r="AK358" i="5" s="1"/>
  <c r="AI357" i="5"/>
  <c r="AH357" i="5"/>
  <c r="AI356" i="5"/>
  <c r="AH356" i="5"/>
  <c r="AI355" i="5"/>
  <c r="AH355" i="5"/>
  <c r="AK355" i="5" s="1"/>
  <c r="AI354" i="5"/>
  <c r="AH354" i="5"/>
  <c r="AI353" i="5"/>
  <c r="AH353" i="5"/>
  <c r="AJ353" i="5" s="1"/>
  <c r="AK353" i="5" s="1"/>
  <c r="AI352" i="5"/>
  <c r="AH352" i="5"/>
  <c r="AJ352" i="5" s="1"/>
  <c r="AK352" i="5" s="1"/>
  <c r="AI351" i="5"/>
  <c r="AH351" i="5"/>
  <c r="AI350" i="5"/>
  <c r="AH350" i="5"/>
  <c r="AI349" i="5"/>
  <c r="AH349" i="5"/>
  <c r="AJ349" i="5" s="1"/>
  <c r="AK349" i="5" s="1"/>
  <c r="AI348" i="5"/>
  <c r="AH348" i="5"/>
  <c r="AI347" i="5"/>
  <c r="AH347" i="5"/>
  <c r="AJ347" i="5" s="1"/>
  <c r="AK347" i="5" s="1"/>
  <c r="AI346" i="5"/>
  <c r="AH346" i="5"/>
  <c r="AJ346" i="5" s="1"/>
  <c r="AK346" i="5" s="1"/>
  <c r="AI345" i="5"/>
  <c r="AH345" i="5"/>
  <c r="AI344" i="5"/>
  <c r="AH344" i="5"/>
  <c r="AK344" i="5" s="1"/>
  <c r="AI343" i="5"/>
  <c r="AH343" i="5"/>
  <c r="AJ343" i="5" s="1"/>
  <c r="AK343" i="5" s="1"/>
  <c r="AI342" i="5"/>
  <c r="AH342" i="5"/>
  <c r="AI341" i="5"/>
  <c r="AH341" i="5"/>
  <c r="AJ341" i="5" s="1"/>
  <c r="AK341" i="5" s="1"/>
  <c r="AI340" i="5"/>
  <c r="AH340" i="5"/>
  <c r="AI339" i="5"/>
  <c r="AH339" i="5"/>
  <c r="AK339" i="5" s="1"/>
  <c r="AI338" i="5"/>
  <c r="AH338" i="5"/>
  <c r="AI337" i="5"/>
  <c r="AH337" i="5"/>
  <c r="AK337" i="5" s="1"/>
  <c r="AI336" i="5"/>
  <c r="AH336" i="5"/>
  <c r="AI335" i="5"/>
  <c r="AH335" i="5"/>
  <c r="AK335" i="5" s="1"/>
  <c r="AI334" i="5"/>
  <c r="AH334" i="5"/>
  <c r="AJ334" i="5" s="1"/>
  <c r="AK334" i="5" s="1"/>
  <c r="AI333" i="5"/>
  <c r="AH333" i="5"/>
  <c r="AI332" i="5"/>
  <c r="AH332" i="5"/>
  <c r="AI331" i="5"/>
  <c r="AH331" i="5"/>
  <c r="AJ331" i="5" s="1"/>
  <c r="AK331" i="5" s="1"/>
  <c r="AI330" i="5"/>
  <c r="AH330" i="5"/>
  <c r="AI329" i="5"/>
  <c r="AH329" i="5"/>
  <c r="AK329" i="5" s="1"/>
  <c r="AI328" i="5"/>
  <c r="AH328" i="5"/>
  <c r="AJ328" i="5" s="1"/>
  <c r="AK328" i="5" s="1"/>
  <c r="AI327" i="5"/>
  <c r="AH327" i="5"/>
  <c r="AI326" i="5"/>
  <c r="AH326" i="5"/>
  <c r="AI325" i="5"/>
  <c r="AH325" i="5"/>
  <c r="AJ325" i="5" s="1"/>
  <c r="AK325" i="5" s="1"/>
  <c r="AI324" i="5"/>
  <c r="AH324" i="5"/>
  <c r="AI323" i="5"/>
  <c r="AH323" i="5"/>
  <c r="AJ323" i="5" s="1"/>
  <c r="AK323" i="5" s="1"/>
  <c r="AI322" i="5"/>
  <c r="AH322" i="5"/>
  <c r="AJ322" i="5" s="1"/>
  <c r="AK322" i="5" s="1"/>
  <c r="AI321" i="5"/>
  <c r="AH321" i="5"/>
  <c r="AI320" i="5"/>
  <c r="AH320" i="5"/>
  <c r="AI319" i="5"/>
  <c r="AH319" i="5"/>
  <c r="AJ319" i="5" s="1"/>
  <c r="AK319" i="5" s="1"/>
  <c r="AI318" i="5"/>
  <c r="AH318" i="5"/>
  <c r="AI317" i="5"/>
  <c r="AH317" i="5"/>
  <c r="AJ317" i="5" s="1"/>
  <c r="AK317" i="5" s="1"/>
  <c r="AI316" i="5"/>
  <c r="AH316" i="5"/>
  <c r="AJ316" i="5" s="1"/>
  <c r="AK316" i="5" s="1"/>
  <c r="AI315" i="5"/>
  <c r="AH315" i="5"/>
  <c r="AI314" i="5"/>
  <c r="AH314" i="5"/>
  <c r="AI313" i="5"/>
  <c r="AH313" i="5"/>
  <c r="AI312" i="5"/>
  <c r="AH312" i="5"/>
  <c r="AI311" i="5"/>
  <c r="AH311" i="5"/>
  <c r="AJ311" i="5" s="1"/>
  <c r="AK311" i="5" s="1"/>
  <c r="AI310" i="5"/>
  <c r="AH310" i="5"/>
  <c r="AJ310" i="5" s="1"/>
  <c r="AK310" i="5" s="1"/>
  <c r="AI309" i="5"/>
  <c r="AH309" i="5"/>
  <c r="AK309" i="5" s="1"/>
  <c r="AI308" i="5"/>
  <c r="AH308" i="5"/>
  <c r="AK308" i="5" s="1"/>
  <c r="AI307" i="5"/>
  <c r="AH307" i="5"/>
  <c r="AJ307" i="5" s="1"/>
  <c r="AK307" i="5" s="1"/>
  <c r="AI306" i="5"/>
  <c r="AH306" i="5"/>
  <c r="AI304" i="5"/>
  <c r="AH304" i="5"/>
  <c r="AJ304" i="5" s="1"/>
  <c r="AK304" i="5" s="1"/>
  <c r="AI303" i="5"/>
  <c r="AH303" i="5"/>
  <c r="AJ303" i="5" s="1"/>
  <c r="AK303" i="5" s="1"/>
  <c r="AI302" i="5"/>
  <c r="AH302" i="5"/>
  <c r="AI301" i="5"/>
  <c r="AH301" i="5"/>
  <c r="AI300" i="5"/>
  <c r="AH300" i="5"/>
  <c r="AJ300" i="5" s="1"/>
  <c r="AK300" i="5" s="1"/>
  <c r="AI299" i="5"/>
  <c r="AH299" i="5"/>
  <c r="AI298" i="5"/>
  <c r="AH298" i="5"/>
  <c r="AJ298" i="5" s="1"/>
  <c r="AK298" i="5" s="1"/>
  <c r="AI297" i="5"/>
  <c r="AH297" i="5"/>
  <c r="AJ297" i="5" s="1"/>
  <c r="AK297" i="5" s="1"/>
  <c r="AI296" i="5"/>
  <c r="AH296" i="5"/>
  <c r="AI295" i="5"/>
  <c r="AH295" i="5"/>
  <c r="AI293" i="5"/>
  <c r="AH293" i="5"/>
  <c r="AJ293" i="5" s="1"/>
  <c r="AK293" i="5" s="1"/>
  <c r="AI292" i="5"/>
  <c r="AH292" i="5"/>
  <c r="AI291" i="5"/>
  <c r="AH291" i="5"/>
  <c r="AJ291" i="5" s="1"/>
  <c r="AK291" i="5" s="1"/>
  <c r="AI290" i="5"/>
  <c r="AH290" i="5"/>
  <c r="AJ290" i="5" s="1"/>
  <c r="AK290" i="5" s="1"/>
  <c r="AI289" i="5"/>
  <c r="AH289" i="5"/>
  <c r="AI288" i="5"/>
  <c r="AH288" i="5"/>
  <c r="AI287" i="5"/>
  <c r="AH287" i="5"/>
  <c r="AJ287" i="5" s="1"/>
  <c r="AK287" i="5" s="1"/>
  <c r="AI286" i="5"/>
  <c r="AH286" i="5"/>
  <c r="AI285" i="5"/>
  <c r="AH285" i="5"/>
  <c r="AJ285" i="5" s="1"/>
  <c r="AK285" i="5" s="1"/>
  <c r="AI284" i="5"/>
  <c r="AH284" i="5"/>
  <c r="AJ284" i="5" s="1"/>
  <c r="AK284" i="5" s="1"/>
  <c r="AI283" i="5"/>
  <c r="AH283" i="5"/>
  <c r="AI282" i="5"/>
  <c r="AH282" i="5"/>
  <c r="AI281" i="5"/>
  <c r="AH281" i="5"/>
  <c r="AJ281" i="5" s="1"/>
  <c r="AK281" i="5" s="1"/>
  <c r="AI280" i="5"/>
  <c r="AH280" i="5"/>
  <c r="AI279" i="5"/>
  <c r="AH279" i="5"/>
  <c r="AJ279" i="5" s="1"/>
  <c r="AK279" i="5" s="1"/>
  <c r="AI278" i="5"/>
  <c r="AH278" i="5"/>
  <c r="AJ278" i="5" s="1"/>
  <c r="AK278" i="5" s="1"/>
  <c r="AI277" i="5"/>
  <c r="AH277" i="5"/>
  <c r="AI276" i="5"/>
  <c r="AH276" i="5"/>
  <c r="AI275" i="5"/>
  <c r="AH275" i="5"/>
  <c r="AJ275" i="5" s="1"/>
  <c r="AK275" i="5" s="1"/>
  <c r="AI274" i="5"/>
  <c r="AH274" i="5"/>
  <c r="AI273" i="5"/>
  <c r="AH273" i="5"/>
  <c r="AJ273" i="5" s="1"/>
  <c r="AK273" i="5" s="1"/>
  <c r="AI272" i="5"/>
  <c r="AH272" i="5"/>
  <c r="AJ272" i="5" s="1"/>
  <c r="AK272" i="5" s="1"/>
  <c r="AI271" i="5"/>
  <c r="AH271" i="5"/>
  <c r="AI270" i="5"/>
  <c r="AH270" i="5"/>
  <c r="AI269" i="5"/>
  <c r="AH269" i="5"/>
  <c r="AJ269" i="5" s="1"/>
  <c r="AK269" i="5" s="1"/>
  <c r="AI268" i="5"/>
  <c r="AH268" i="5"/>
  <c r="AI267" i="5"/>
  <c r="AH267" i="5"/>
  <c r="AJ267" i="5" s="1"/>
  <c r="AK267" i="5" s="1"/>
  <c r="AH266" i="5"/>
  <c r="AI266" i="5" s="1"/>
  <c r="AH265" i="5"/>
  <c r="AI265" i="5" s="1"/>
  <c r="AH264" i="5"/>
  <c r="AI264" i="5" s="1"/>
  <c r="AH263" i="5"/>
  <c r="AI263" i="5" s="1"/>
  <c r="AH262" i="5"/>
  <c r="AI262" i="5" s="1"/>
  <c r="AH261" i="5"/>
  <c r="AI261" i="5" s="1"/>
  <c r="AH260" i="5"/>
  <c r="AI260" i="5" s="1"/>
  <c r="AH259" i="5"/>
  <c r="AI259" i="5" s="1"/>
  <c r="AH258" i="5"/>
  <c r="AI258" i="5" s="1"/>
  <c r="AH257" i="5"/>
  <c r="AI257" i="5" s="1"/>
  <c r="AH256" i="5"/>
  <c r="AI256" i="5" s="1"/>
  <c r="AH255" i="5"/>
  <c r="AI255" i="5" s="1"/>
  <c r="AH254" i="5"/>
  <c r="AI254" i="5" s="1"/>
  <c r="AH253" i="5"/>
  <c r="AI253" i="5" s="1"/>
  <c r="AH252" i="5"/>
  <c r="AI252" i="5" s="1"/>
  <c r="AH251" i="5"/>
  <c r="AI251" i="5" s="1"/>
  <c r="AI250" i="5"/>
  <c r="AH250" i="5"/>
  <c r="AI249" i="5"/>
  <c r="AH249" i="5"/>
  <c r="AI248" i="5"/>
  <c r="AH248" i="5"/>
  <c r="AI247" i="5"/>
  <c r="AH247" i="5"/>
  <c r="AI246" i="5"/>
  <c r="AH246" i="5"/>
  <c r="AI245" i="5"/>
  <c r="AH245" i="5"/>
  <c r="AI244" i="5"/>
  <c r="AH244" i="5"/>
  <c r="AI243" i="5"/>
  <c r="AH243" i="5"/>
  <c r="AI242" i="5"/>
  <c r="AH242" i="5"/>
  <c r="AI241" i="5"/>
  <c r="AH241" i="5"/>
  <c r="AI240" i="5"/>
  <c r="AH240" i="5"/>
  <c r="AI239" i="5"/>
  <c r="AH239" i="5"/>
  <c r="AI238" i="5"/>
  <c r="AH238" i="5"/>
  <c r="AI237" i="5"/>
  <c r="AH237" i="5"/>
  <c r="AI236" i="5"/>
  <c r="AH236" i="5"/>
  <c r="AI235" i="5"/>
  <c r="AH235" i="5"/>
  <c r="AI233" i="5"/>
  <c r="AH233" i="5"/>
  <c r="AI232" i="5"/>
  <c r="AH232" i="5"/>
  <c r="AI231" i="5"/>
  <c r="AH231" i="5"/>
  <c r="AI229" i="5"/>
  <c r="AH229" i="5"/>
  <c r="AI228" i="5"/>
  <c r="AH228" i="5"/>
  <c r="AI227" i="5"/>
  <c r="AH227" i="5"/>
  <c r="AI226" i="5"/>
  <c r="AH226" i="5"/>
  <c r="AI225" i="5"/>
  <c r="AH225" i="5"/>
  <c r="AI224" i="5"/>
  <c r="AH224" i="5"/>
  <c r="AI223" i="5"/>
  <c r="AH223" i="5"/>
  <c r="AI222" i="5"/>
  <c r="AH222" i="5"/>
  <c r="AI221" i="5"/>
  <c r="AH221" i="5"/>
  <c r="AI220" i="5"/>
  <c r="AH220" i="5"/>
  <c r="AI219" i="5"/>
  <c r="AH219" i="5"/>
  <c r="AI218" i="5"/>
  <c r="AH218" i="5"/>
  <c r="AI217" i="5"/>
  <c r="AH217" i="5"/>
  <c r="AI216" i="5"/>
  <c r="AH216" i="5"/>
  <c r="AI215" i="5"/>
  <c r="AH215" i="5"/>
  <c r="AI214" i="5"/>
  <c r="AH214" i="5"/>
  <c r="AI213" i="5"/>
  <c r="AH213" i="5"/>
  <c r="AI212" i="5"/>
  <c r="AH212" i="5"/>
  <c r="AI211" i="5"/>
  <c r="AH211" i="5"/>
  <c r="AI210" i="5"/>
  <c r="AH210" i="5"/>
  <c r="AI209" i="5"/>
  <c r="AH209" i="5"/>
  <c r="AI208" i="5"/>
  <c r="AH208" i="5"/>
  <c r="AI207" i="5"/>
  <c r="AH207" i="5"/>
  <c r="AI206" i="5"/>
  <c r="AH206" i="5"/>
  <c r="AI205" i="5"/>
  <c r="AH205" i="5"/>
  <c r="AI204" i="5"/>
  <c r="AH204" i="5"/>
  <c r="AI203" i="5"/>
  <c r="AH203" i="5"/>
  <c r="AI202" i="5"/>
  <c r="AH202" i="5"/>
  <c r="AI201" i="5"/>
  <c r="AH201" i="5"/>
  <c r="AI200" i="5"/>
  <c r="AH200" i="5"/>
  <c r="AI199" i="5"/>
  <c r="AH199" i="5"/>
  <c r="AI198" i="5"/>
  <c r="AH198" i="5"/>
  <c r="AI197" i="5"/>
  <c r="AH197" i="5"/>
  <c r="AI196" i="5"/>
  <c r="AH196" i="5"/>
  <c r="AI195" i="5"/>
  <c r="AH195" i="5"/>
  <c r="AI194" i="5"/>
  <c r="AH194" i="5"/>
  <c r="AI193" i="5"/>
  <c r="AH193" i="5"/>
  <c r="AI192" i="5"/>
  <c r="AH192" i="5"/>
  <c r="AI191" i="5"/>
  <c r="AH191" i="5"/>
  <c r="AI190" i="5"/>
  <c r="AH190" i="5"/>
  <c r="AI189" i="5"/>
  <c r="AH189" i="5"/>
  <c r="AI188" i="5"/>
  <c r="AH188" i="5"/>
  <c r="AI187" i="5"/>
  <c r="AH187" i="5"/>
  <c r="AI186" i="5"/>
  <c r="AH186" i="5"/>
  <c r="AI185" i="5"/>
  <c r="AH185" i="5"/>
  <c r="AI184" i="5"/>
  <c r="AH184" i="5"/>
  <c r="AI183" i="5"/>
  <c r="AH183" i="5"/>
  <c r="AI182" i="5"/>
  <c r="AH182" i="5"/>
  <c r="AI181" i="5"/>
  <c r="AH181" i="5"/>
  <c r="AI180" i="5"/>
  <c r="AH180" i="5"/>
  <c r="AI179" i="5"/>
  <c r="AH179" i="5"/>
  <c r="AI178" i="5"/>
  <c r="AH178" i="5"/>
  <c r="AI177" i="5"/>
  <c r="AH177" i="5"/>
  <c r="AI176" i="5"/>
  <c r="AH176" i="5"/>
  <c r="AI175" i="5"/>
  <c r="AH175" i="5"/>
  <c r="AI174" i="5"/>
  <c r="AH174" i="5"/>
  <c r="AI173" i="5"/>
  <c r="AH173" i="5"/>
  <c r="AI172" i="5"/>
  <c r="AH172" i="5"/>
  <c r="AI171" i="5"/>
  <c r="AH171" i="5"/>
  <c r="AI170" i="5"/>
  <c r="AH170" i="5"/>
  <c r="AI169" i="5"/>
  <c r="AH169" i="5"/>
  <c r="AI168" i="5"/>
  <c r="AH168" i="5"/>
  <c r="AI167" i="5"/>
  <c r="AH167" i="5"/>
  <c r="AI166" i="5"/>
  <c r="AH166" i="5"/>
  <c r="AI165" i="5"/>
  <c r="AH165" i="5"/>
  <c r="AI164" i="5"/>
  <c r="AH164" i="5"/>
  <c r="AI163" i="5"/>
  <c r="AH163" i="5"/>
  <c r="AI162" i="5"/>
  <c r="AH162" i="5"/>
  <c r="AI161" i="5"/>
  <c r="AH161" i="5"/>
  <c r="AI160" i="5"/>
  <c r="AH160" i="5"/>
  <c r="AI159" i="5"/>
  <c r="AH159" i="5"/>
  <c r="AI158" i="5"/>
  <c r="AH158" i="5"/>
  <c r="AI157" i="5"/>
  <c r="AH157" i="5"/>
  <c r="AI156" i="5"/>
  <c r="AH156" i="5"/>
  <c r="AI155" i="5"/>
  <c r="AH155" i="5"/>
  <c r="AI154" i="5"/>
  <c r="AH154" i="5"/>
  <c r="AI153" i="5"/>
  <c r="AH153" i="5"/>
  <c r="AI152" i="5"/>
  <c r="AH152" i="5"/>
  <c r="AI151" i="5"/>
  <c r="AH151" i="5"/>
  <c r="AI150" i="5"/>
  <c r="AH150" i="5"/>
  <c r="AI149" i="5"/>
  <c r="AH149" i="5"/>
  <c r="AI148" i="5"/>
  <c r="AH148" i="5"/>
  <c r="AI147" i="5"/>
  <c r="AH147" i="5"/>
  <c r="AI146" i="5"/>
  <c r="AH146" i="5"/>
  <c r="AI144" i="5"/>
  <c r="AH144" i="5"/>
  <c r="AI141" i="5"/>
  <c r="AH141" i="5"/>
  <c r="AI140" i="5"/>
  <c r="AH140" i="5"/>
  <c r="AI139" i="5"/>
  <c r="AH139" i="5"/>
  <c r="AI138" i="5"/>
  <c r="AH138" i="5"/>
  <c r="AI137" i="5"/>
  <c r="AH137" i="5"/>
  <c r="AI136" i="5"/>
  <c r="AH136" i="5"/>
  <c r="AI135" i="5"/>
  <c r="AH135" i="5"/>
  <c r="AI134" i="5"/>
  <c r="AH134" i="5"/>
  <c r="AI133" i="5"/>
  <c r="AH133" i="5"/>
  <c r="AI132" i="5"/>
  <c r="AH132" i="5"/>
  <c r="AI131" i="5"/>
  <c r="AH131" i="5"/>
  <c r="AI130" i="5"/>
  <c r="AH130" i="5"/>
  <c r="AI129" i="5"/>
  <c r="AH129" i="5"/>
  <c r="AI128" i="5"/>
  <c r="AH128" i="5"/>
  <c r="AI127" i="5"/>
  <c r="AH127" i="5"/>
  <c r="AI126" i="5"/>
  <c r="AH126" i="5"/>
  <c r="AI125" i="5"/>
  <c r="AH125" i="5"/>
  <c r="AI124" i="5"/>
  <c r="AH124" i="5"/>
  <c r="AI123" i="5"/>
  <c r="AH123" i="5"/>
  <c r="AI122" i="5"/>
  <c r="AH122" i="5"/>
  <c r="AI121" i="5"/>
  <c r="AH121" i="5"/>
  <c r="AI120" i="5"/>
  <c r="AH120" i="5"/>
  <c r="AI119" i="5"/>
  <c r="AH119" i="5"/>
  <c r="AI118" i="5"/>
  <c r="AH118" i="5"/>
  <c r="AI117" i="5"/>
  <c r="AH117" i="5"/>
  <c r="AI116" i="5"/>
  <c r="AH116" i="5"/>
  <c r="AI115" i="5"/>
  <c r="AH115" i="5"/>
  <c r="AI114" i="5"/>
  <c r="AH114" i="5"/>
  <c r="AI113" i="5"/>
  <c r="AH113" i="5"/>
  <c r="AI112" i="5"/>
  <c r="AH112" i="5"/>
  <c r="AI111" i="5"/>
  <c r="AH111" i="5"/>
  <c r="AI110" i="5"/>
  <c r="AH110" i="5"/>
  <c r="AI109" i="5"/>
  <c r="AH109" i="5"/>
  <c r="AI108" i="5"/>
  <c r="AH108" i="5"/>
  <c r="AI107" i="5"/>
  <c r="AH107" i="5"/>
  <c r="AI106" i="5"/>
  <c r="AH106" i="5"/>
  <c r="AI105" i="5"/>
  <c r="AH105" i="5"/>
  <c r="AI104" i="5"/>
  <c r="AH104" i="5"/>
  <c r="AI103" i="5"/>
  <c r="AH103" i="5"/>
  <c r="AI102" i="5"/>
  <c r="AH102" i="5"/>
  <c r="AI101" i="5"/>
  <c r="AH101" i="5"/>
  <c r="AI100" i="5"/>
  <c r="AH100" i="5"/>
  <c r="AI99" i="5"/>
  <c r="AH99" i="5"/>
  <c r="AI98" i="5"/>
  <c r="AH98" i="5"/>
  <c r="AI97" i="5"/>
  <c r="AH97" i="5"/>
  <c r="AI96" i="5"/>
  <c r="AH96" i="5"/>
  <c r="AI95" i="5"/>
  <c r="AH95" i="5"/>
  <c r="AI94" i="5"/>
  <c r="AH94" i="5"/>
  <c r="AI93" i="5"/>
  <c r="AH93" i="5"/>
  <c r="AI92" i="5"/>
  <c r="AH92" i="5"/>
  <c r="AI91" i="5"/>
  <c r="AH91" i="5"/>
  <c r="AI90" i="5"/>
  <c r="AH90" i="5"/>
  <c r="AI89" i="5"/>
  <c r="AH89" i="5"/>
  <c r="AI88" i="5"/>
  <c r="AH88" i="5"/>
  <c r="AI87" i="5"/>
  <c r="AH87" i="5"/>
  <c r="AI86" i="5"/>
  <c r="AH86" i="5"/>
  <c r="AI85" i="5"/>
  <c r="AH85" i="5"/>
  <c r="AK84" i="5"/>
  <c r="AI84" i="5"/>
  <c r="AH84" i="5"/>
  <c r="AI83" i="5"/>
  <c r="AH83" i="5"/>
  <c r="AI82" i="5"/>
  <c r="AH82" i="5"/>
  <c r="AI81" i="5"/>
  <c r="AH81" i="5"/>
  <c r="AI80" i="5"/>
  <c r="AH80" i="5"/>
  <c r="AI79" i="5"/>
  <c r="AH79" i="5"/>
  <c r="AI78" i="5"/>
  <c r="AH78" i="5"/>
  <c r="AJ78" i="5" s="1"/>
  <c r="AK78" i="5" s="1"/>
  <c r="AI77" i="5"/>
  <c r="AH77" i="5"/>
  <c r="AI76" i="5"/>
  <c r="AH76" i="5"/>
  <c r="AI75" i="5"/>
  <c r="AH75" i="5"/>
  <c r="AI74" i="5"/>
  <c r="AH74" i="5"/>
  <c r="AI73" i="5"/>
  <c r="AH73" i="5"/>
  <c r="AI72" i="5"/>
  <c r="AH72" i="5"/>
  <c r="AI71" i="5"/>
  <c r="AH71" i="5"/>
  <c r="AI70" i="5"/>
  <c r="AH70" i="5"/>
  <c r="AI67" i="5"/>
  <c r="AH67" i="5"/>
  <c r="AI66" i="5"/>
  <c r="AH66" i="5"/>
  <c r="AI65" i="5"/>
  <c r="AH65" i="5"/>
  <c r="AI64" i="5"/>
  <c r="AH64" i="5"/>
  <c r="AI63" i="5"/>
  <c r="AH63" i="5"/>
  <c r="Z62" i="5"/>
  <c r="Y62" i="5"/>
  <c r="W62" i="5"/>
  <c r="V62" i="5"/>
  <c r="Z61" i="5"/>
  <c r="Y61" i="5"/>
  <c r="W61" i="5"/>
  <c r="V61" i="5"/>
  <c r="AH61" i="5" s="1"/>
  <c r="AI60" i="5"/>
  <c r="AH60" i="5"/>
  <c r="AI59" i="5"/>
  <c r="AH59" i="5"/>
  <c r="AI58" i="5"/>
  <c r="AH58" i="5"/>
  <c r="AI57" i="5"/>
  <c r="AH57" i="5"/>
  <c r="Z56" i="5"/>
  <c r="Y56" i="5"/>
  <c r="W56" i="5"/>
  <c r="V56" i="5"/>
  <c r="AH56" i="5" s="1"/>
  <c r="AI55" i="5"/>
  <c r="AH55" i="5"/>
  <c r="AI54" i="5"/>
  <c r="AH54" i="5"/>
  <c r="AI53" i="5"/>
  <c r="AH53" i="5"/>
  <c r="AI52" i="5"/>
  <c r="AH52" i="5"/>
  <c r="AI51" i="5"/>
  <c r="AH51" i="5"/>
  <c r="AI50" i="5"/>
  <c r="AH50" i="5"/>
  <c r="AI49" i="5"/>
  <c r="AH49" i="5"/>
  <c r="AI48" i="5"/>
  <c r="AH48" i="5"/>
  <c r="AI47" i="5"/>
  <c r="AH47" i="5"/>
  <c r="AI46" i="5"/>
  <c r="AH46" i="5"/>
  <c r="AI45" i="5"/>
  <c r="AH45" i="5"/>
  <c r="AI44" i="5"/>
  <c r="AH44" i="5"/>
  <c r="AI43" i="5"/>
  <c r="AH43" i="5"/>
  <c r="AJ43" i="5" s="1"/>
  <c r="AK43" i="5" s="1"/>
  <c r="AI42" i="5"/>
  <c r="AH42" i="5"/>
  <c r="AI41" i="5"/>
  <c r="AH41" i="5"/>
  <c r="AJ41" i="5" s="1"/>
  <c r="AK41" i="5" s="1"/>
  <c r="AI40" i="5"/>
  <c r="AH40" i="5"/>
  <c r="AI39" i="5"/>
  <c r="AH39" i="5"/>
  <c r="AI38" i="5"/>
  <c r="AH38" i="5"/>
  <c r="AI37" i="5"/>
  <c r="AH37" i="5"/>
  <c r="AI36" i="5"/>
  <c r="AH36" i="5"/>
  <c r="AI35" i="5"/>
  <c r="AH35" i="5"/>
  <c r="AI34" i="5"/>
  <c r="AH34" i="5"/>
  <c r="AI33" i="5"/>
  <c r="AH33" i="5"/>
  <c r="AI32" i="5"/>
  <c r="AH32" i="5"/>
  <c r="AI31" i="5"/>
  <c r="AH31" i="5"/>
  <c r="AI30" i="5"/>
  <c r="AH30" i="5"/>
  <c r="AI29" i="5"/>
  <c r="AH29" i="5"/>
  <c r="AI28" i="5"/>
  <c r="AH28" i="5"/>
  <c r="AI27" i="5"/>
  <c r="AH27" i="5"/>
  <c r="AI26" i="5"/>
  <c r="AH26" i="5"/>
  <c r="AI25" i="5"/>
  <c r="AH25" i="5"/>
  <c r="AI24" i="5"/>
  <c r="AH24" i="5"/>
  <c r="AI23" i="5"/>
  <c r="AH23" i="5"/>
  <c r="AI22" i="5"/>
  <c r="AH22" i="5"/>
  <c r="AI21" i="5"/>
  <c r="AH21" i="5"/>
  <c r="AI20" i="5"/>
  <c r="AH20" i="5"/>
  <c r="AI19" i="5"/>
  <c r="AH19" i="5"/>
  <c r="AI18" i="5"/>
  <c r="AH18" i="5"/>
  <c r="AI17" i="5"/>
  <c r="AH17" i="5"/>
  <c r="AI16" i="5"/>
  <c r="AH16" i="5"/>
  <c r="AI15" i="5"/>
  <c r="AH15" i="5"/>
  <c r="AI14" i="5"/>
  <c r="AH14" i="5"/>
  <c r="AI13" i="5"/>
  <c r="AH13" i="5"/>
  <c r="AI12" i="5"/>
  <c r="AH12" i="5"/>
  <c r="AI11" i="5"/>
  <c r="AH11" i="5"/>
  <c r="AI10" i="5"/>
  <c r="AH10" i="5"/>
  <c r="AI9" i="5"/>
  <c r="AH9" i="5"/>
  <c r="AI8" i="5"/>
  <c r="AH8" i="5"/>
  <c r="AI7" i="5"/>
  <c r="AH7" i="5"/>
  <c r="AI6" i="5"/>
  <c r="AH6" i="5"/>
  <c r="AI5" i="5"/>
  <c r="AH5" i="5"/>
  <c r="AI4" i="5"/>
  <c r="AH4" i="5"/>
  <c r="AJ85" i="5" l="1"/>
  <c r="AK85" i="5" s="1"/>
  <c r="AJ86" i="5"/>
  <c r="AK86" i="5" s="1"/>
  <c r="AJ88" i="5"/>
  <c r="AK88" i="5" s="1"/>
  <c r="AJ91" i="5"/>
  <c r="AK91" i="5" s="1"/>
  <c r="AJ92" i="5"/>
  <c r="AK92" i="5" s="1"/>
  <c r="AJ94" i="5"/>
  <c r="AK94" i="5" s="1"/>
  <c r="AJ97" i="5"/>
  <c r="AK97" i="5" s="1"/>
  <c r="AJ98" i="5"/>
  <c r="AK98" i="5" s="1"/>
  <c r="AJ100" i="5"/>
  <c r="AK100" i="5" s="1"/>
  <c r="AJ103" i="5"/>
  <c r="AK103" i="5" s="1"/>
  <c r="AJ104" i="5"/>
  <c r="AK104" i="5" s="1"/>
  <c r="AJ106" i="5"/>
  <c r="AK106" i="5" s="1"/>
  <c r="AJ109" i="5"/>
  <c r="AK109" i="5" s="1"/>
  <c r="AJ110" i="5"/>
  <c r="AK110" i="5" s="1"/>
  <c r="AJ112" i="5"/>
  <c r="AK112" i="5" s="1"/>
  <c r="AJ115" i="5"/>
  <c r="AK115" i="5" s="1"/>
  <c r="AJ116" i="5"/>
  <c r="AK116" i="5" s="1"/>
  <c r="AJ118" i="5"/>
  <c r="AK118" i="5" s="1"/>
  <c r="AJ121" i="5"/>
  <c r="AK121" i="5" s="1"/>
  <c r="AJ122" i="5"/>
  <c r="AK122" i="5" s="1"/>
  <c r="AJ124" i="5"/>
  <c r="AK124" i="5" s="1"/>
  <c r="AJ127" i="5"/>
  <c r="AK127" i="5" s="1"/>
  <c r="AJ128" i="5"/>
  <c r="AK128" i="5" s="1"/>
  <c r="AJ130" i="5"/>
  <c r="AK130" i="5" s="1"/>
  <c r="AJ133" i="5"/>
  <c r="AK133" i="5" s="1"/>
  <c r="AJ134" i="5"/>
  <c r="AK134" i="5" s="1"/>
  <c r="AJ136" i="5"/>
  <c r="AK136" i="5" s="1"/>
  <c r="AJ139" i="5"/>
  <c r="AK139" i="5" s="1"/>
  <c r="AJ140" i="5"/>
  <c r="AK140" i="5" s="1"/>
  <c r="AJ144" i="5"/>
  <c r="AK144" i="5" s="1"/>
  <c r="AJ148" i="5"/>
  <c r="AK148" i="5" s="1"/>
  <c r="AJ149" i="5"/>
  <c r="AK149" i="5" s="1"/>
  <c r="AJ151" i="5"/>
  <c r="AK151" i="5" s="1"/>
  <c r="AJ154" i="5"/>
  <c r="AK154" i="5" s="1"/>
  <c r="AJ155" i="5"/>
  <c r="AK155" i="5" s="1"/>
  <c r="AJ157" i="5"/>
  <c r="AK157" i="5" s="1"/>
  <c r="AJ160" i="5"/>
  <c r="AK160" i="5" s="1"/>
  <c r="AJ161" i="5"/>
  <c r="AK161" i="5" s="1"/>
  <c r="AJ163" i="5"/>
  <c r="AK163" i="5" s="1"/>
  <c r="AJ166" i="5"/>
  <c r="AK166" i="5" s="1"/>
  <c r="AJ167" i="5"/>
  <c r="AK167" i="5" s="1"/>
  <c r="AJ169" i="5"/>
  <c r="AK169" i="5" s="1"/>
  <c r="AJ172" i="5"/>
  <c r="AK172" i="5" s="1"/>
  <c r="AJ173" i="5"/>
  <c r="AK173" i="5" s="1"/>
  <c r="AJ175" i="5"/>
  <c r="AK175" i="5" s="1"/>
  <c r="AJ178" i="5"/>
  <c r="AK178" i="5" s="1"/>
  <c r="AJ179" i="5"/>
  <c r="AK179" i="5" s="1"/>
  <c r="AJ181" i="5"/>
  <c r="AK181" i="5" s="1"/>
  <c r="AJ184" i="5"/>
  <c r="AK184" i="5" s="1"/>
  <c r="AJ185" i="5"/>
  <c r="AK185" i="5" s="1"/>
  <c r="AJ187" i="5"/>
  <c r="AK187" i="5" s="1"/>
  <c r="AJ190" i="5"/>
  <c r="AK190" i="5" s="1"/>
  <c r="AJ191" i="5"/>
  <c r="AK191" i="5" s="1"/>
  <c r="AJ193" i="5"/>
  <c r="AK193" i="5" s="1"/>
  <c r="AJ196" i="5"/>
  <c r="AK196" i="5" s="1"/>
  <c r="AJ197" i="5"/>
  <c r="AK197" i="5" s="1"/>
  <c r="AJ199" i="5"/>
  <c r="AK199" i="5" s="1"/>
  <c r="AJ202" i="5"/>
  <c r="AK202" i="5" s="1"/>
  <c r="AJ203" i="5"/>
  <c r="AK203" i="5" s="1"/>
  <c r="AJ205" i="5"/>
  <c r="AK205" i="5" s="1"/>
  <c r="AJ208" i="5"/>
  <c r="AK208" i="5" s="1"/>
  <c r="AJ209" i="5"/>
  <c r="AK209" i="5" s="1"/>
  <c r="AJ211" i="5"/>
  <c r="AK211" i="5" s="1"/>
  <c r="AJ214" i="5"/>
  <c r="AK214" i="5" s="1"/>
  <c r="AJ215" i="5"/>
  <c r="AK215" i="5" s="1"/>
  <c r="AJ217" i="5"/>
  <c r="AK217" i="5" s="1"/>
  <c r="AJ220" i="5"/>
  <c r="AK220" i="5" s="1"/>
  <c r="AJ221" i="5"/>
  <c r="AK221" i="5" s="1"/>
  <c r="AJ223" i="5"/>
  <c r="AK223" i="5" s="1"/>
  <c r="AJ226" i="5"/>
  <c r="AK226" i="5" s="1"/>
  <c r="AJ227" i="5"/>
  <c r="AK227" i="5" s="1"/>
  <c r="AJ229" i="5"/>
  <c r="AK229" i="5" s="1"/>
  <c r="AJ233" i="5"/>
  <c r="AK233" i="5" s="1"/>
  <c r="AJ235" i="5"/>
  <c r="AK235" i="5" s="1"/>
  <c r="AJ237" i="5"/>
  <c r="AK237" i="5" s="1"/>
  <c r="AJ241" i="5"/>
  <c r="AK241" i="5" s="1"/>
  <c r="AJ243" i="5"/>
  <c r="AK243" i="5" s="1"/>
  <c r="AJ246" i="5"/>
  <c r="AK246" i="5" s="1"/>
  <c r="AJ247" i="5"/>
  <c r="AK247" i="5" s="1"/>
  <c r="AJ249" i="5"/>
  <c r="AK249" i="5" s="1"/>
  <c r="AJ5" i="5"/>
  <c r="AK5" i="5" s="1"/>
  <c r="AJ6" i="5"/>
  <c r="AK6" i="5" s="1"/>
  <c r="AJ7" i="5"/>
  <c r="AK7" i="5" s="1"/>
  <c r="AJ11" i="5"/>
  <c r="AK11" i="5" s="1"/>
  <c r="AJ12" i="5"/>
  <c r="AK12" i="5" s="1"/>
  <c r="AJ13" i="5"/>
  <c r="AK13" i="5" s="1"/>
  <c r="AJ17" i="5"/>
  <c r="AK17" i="5" s="1"/>
  <c r="AJ18" i="5"/>
  <c r="AK18" i="5" s="1"/>
  <c r="AJ19" i="5"/>
  <c r="AK19" i="5" s="1"/>
  <c r="AJ23" i="5"/>
  <c r="AK23" i="5" s="1"/>
  <c r="AJ24" i="5"/>
  <c r="AK24" i="5" s="1"/>
  <c r="AJ25" i="5"/>
  <c r="AK25" i="5" s="1"/>
  <c r="AJ29" i="5"/>
  <c r="AK29" i="5" s="1"/>
  <c r="AJ30" i="5"/>
  <c r="AK30" i="5" s="1"/>
  <c r="AJ31" i="5"/>
  <c r="AK31" i="5" s="1"/>
  <c r="AJ35" i="5"/>
  <c r="AK35" i="5" s="1"/>
  <c r="AJ37" i="5"/>
  <c r="AK37" i="5" s="1"/>
  <c r="AJ47" i="5"/>
  <c r="AK47" i="5" s="1"/>
  <c r="AJ49" i="5"/>
  <c r="AK49" i="5" s="1"/>
  <c r="AJ53" i="5"/>
  <c r="AK53" i="5" s="1"/>
  <c r="AJ55" i="5"/>
  <c r="AK55" i="5" s="1"/>
  <c r="AJ58" i="5"/>
  <c r="AK58" i="5" s="1"/>
  <c r="AJ60" i="5"/>
  <c r="AK60" i="5" s="1"/>
  <c r="AJ64" i="5"/>
  <c r="AK64" i="5" s="1"/>
  <c r="AJ70" i="5"/>
  <c r="AK70" i="5" s="1"/>
  <c r="AJ72" i="5"/>
  <c r="AK72" i="5" s="1"/>
  <c r="AJ76" i="5"/>
  <c r="AK76" i="5" s="1"/>
  <c r="AJ82" i="5"/>
  <c r="AK82" i="5" s="1"/>
  <c r="AJ36" i="5"/>
  <c r="AK36" i="5" s="1"/>
  <c r="AJ42" i="5"/>
  <c r="AK42" i="5" s="1"/>
  <c r="AJ48" i="5"/>
  <c r="AK48" i="5" s="1"/>
  <c r="AJ54" i="5"/>
  <c r="AK54" i="5" s="1"/>
  <c r="AJ59" i="5"/>
  <c r="AK59" i="5" s="1"/>
  <c r="AJ63" i="5"/>
  <c r="AK63" i="5" s="1"/>
  <c r="AJ71" i="5"/>
  <c r="AK71" i="5" s="1"/>
  <c r="AJ77" i="5"/>
  <c r="AK77" i="5" s="1"/>
  <c r="AJ83" i="5"/>
  <c r="AK83" i="5" s="1"/>
  <c r="AJ483" i="5"/>
  <c r="AK483" i="5" s="1"/>
  <c r="AJ89" i="5"/>
  <c r="AK89" i="5" s="1"/>
  <c r="AJ95" i="5"/>
  <c r="AK95" i="5" s="1"/>
  <c r="AJ101" i="5"/>
  <c r="AK101" i="5" s="1"/>
  <c r="AJ107" i="5"/>
  <c r="AK107" i="5" s="1"/>
  <c r="AJ113" i="5"/>
  <c r="AK113" i="5" s="1"/>
  <c r="AJ119" i="5"/>
  <c r="AK119" i="5" s="1"/>
  <c r="AJ125" i="5"/>
  <c r="AK125" i="5" s="1"/>
  <c r="AJ131" i="5"/>
  <c r="AK131" i="5" s="1"/>
  <c r="AJ137" i="5"/>
  <c r="AK137" i="5" s="1"/>
  <c r="AJ146" i="5"/>
  <c r="AK146" i="5" s="1"/>
  <c r="AJ152" i="5"/>
  <c r="AK152" i="5" s="1"/>
  <c r="AJ158" i="5"/>
  <c r="AK158" i="5" s="1"/>
  <c r="AJ164" i="5"/>
  <c r="AK164" i="5" s="1"/>
  <c r="AJ170" i="5"/>
  <c r="AK170" i="5" s="1"/>
  <c r="AJ176" i="5"/>
  <c r="AK176" i="5" s="1"/>
  <c r="AJ182" i="5"/>
  <c r="AK182" i="5" s="1"/>
  <c r="AJ188" i="5"/>
  <c r="AK188" i="5" s="1"/>
  <c r="AJ194" i="5"/>
  <c r="AK194" i="5" s="1"/>
  <c r="AJ200" i="5"/>
  <c r="AK200" i="5" s="1"/>
  <c r="AJ206" i="5"/>
  <c r="AK206" i="5" s="1"/>
  <c r="AJ212" i="5"/>
  <c r="AK212" i="5" s="1"/>
  <c r="AJ218" i="5"/>
  <c r="AK218" i="5" s="1"/>
  <c r="AJ224" i="5"/>
  <c r="AK224" i="5" s="1"/>
  <c r="AJ231" i="5"/>
  <c r="AJ244" i="5"/>
  <c r="AK244" i="5" s="1"/>
  <c r="AJ250" i="5"/>
  <c r="AJ270" i="5"/>
  <c r="AK270" i="5" s="1"/>
  <c r="AJ276" i="5"/>
  <c r="AK276" i="5" s="1"/>
  <c r="AJ282" i="5"/>
  <c r="AK282" i="5" s="1"/>
  <c r="AJ288" i="5"/>
  <c r="AK288" i="5" s="1"/>
  <c r="AJ301" i="5"/>
  <c r="AK301" i="5" s="1"/>
  <c r="AJ314" i="5"/>
  <c r="AK314" i="5" s="1"/>
  <c r="AJ320" i="5"/>
  <c r="AK320" i="5" s="1"/>
  <c r="AJ326" i="5"/>
  <c r="AK326" i="5" s="1"/>
  <c r="AJ332" i="5"/>
  <c r="AK332" i="5" s="1"/>
  <c r="AJ338" i="5"/>
  <c r="AK338" i="5" s="1"/>
  <c r="AJ350" i="5"/>
  <c r="AK350" i="5" s="1"/>
  <c r="AJ356" i="5"/>
  <c r="AK356" i="5" s="1"/>
  <c r="AJ362" i="5"/>
  <c r="AK362" i="5" s="1"/>
  <c r="AJ369" i="5"/>
  <c r="AK369" i="5" s="1"/>
  <c r="AJ375" i="5"/>
  <c r="AK375" i="5" s="1"/>
  <c r="AJ381" i="5"/>
  <c r="AK381" i="5" s="1"/>
  <c r="AJ387" i="5"/>
  <c r="AK387" i="5" s="1"/>
  <c r="AJ393" i="5"/>
  <c r="AK393" i="5" s="1"/>
  <c r="AJ399" i="5"/>
  <c r="AK399" i="5" s="1"/>
  <c r="AJ405" i="5"/>
  <c r="AK405" i="5" s="1"/>
  <c r="AJ411" i="5"/>
  <c r="AK411" i="5" s="1"/>
  <c r="AJ417" i="5"/>
  <c r="AK417" i="5" s="1"/>
  <c r="AJ423" i="5"/>
  <c r="AK423" i="5" s="1"/>
  <c r="AJ429" i="5"/>
  <c r="AK429" i="5" s="1"/>
  <c r="AJ435" i="5"/>
  <c r="AK435" i="5" s="1"/>
  <c r="AJ441" i="5"/>
  <c r="AK441" i="5" s="1"/>
  <c r="AJ585" i="5"/>
  <c r="AK585" i="5" s="1"/>
  <c r="AJ90" i="5"/>
  <c r="AK90" i="5" s="1"/>
  <c r="AJ96" i="5"/>
  <c r="AK96" i="5" s="1"/>
  <c r="AJ102" i="5"/>
  <c r="AK102" i="5" s="1"/>
  <c r="AJ108" i="5"/>
  <c r="AK108" i="5" s="1"/>
  <c r="AJ114" i="5"/>
  <c r="AK114" i="5" s="1"/>
  <c r="AJ120" i="5"/>
  <c r="AK120" i="5" s="1"/>
  <c r="AJ126" i="5"/>
  <c r="AK126" i="5" s="1"/>
  <c r="AJ132" i="5"/>
  <c r="AK132" i="5" s="1"/>
  <c r="AJ138" i="5"/>
  <c r="AK138" i="5" s="1"/>
  <c r="AJ147" i="5"/>
  <c r="AK147" i="5" s="1"/>
  <c r="AJ153" i="5"/>
  <c r="AK153" i="5" s="1"/>
  <c r="AJ159" i="5"/>
  <c r="AK159" i="5" s="1"/>
  <c r="AJ165" i="5"/>
  <c r="AK165" i="5" s="1"/>
  <c r="AJ171" i="5"/>
  <c r="AK171" i="5" s="1"/>
  <c r="AJ177" i="5"/>
  <c r="AK177" i="5" s="1"/>
  <c r="AJ183" i="5"/>
  <c r="AK183" i="5" s="1"/>
  <c r="AJ189" i="5"/>
  <c r="AK189" i="5" s="1"/>
  <c r="AJ195" i="5"/>
  <c r="AK195" i="5" s="1"/>
  <c r="AJ201" i="5"/>
  <c r="AK201" i="5" s="1"/>
  <c r="AJ207" i="5"/>
  <c r="AK207" i="5" s="1"/>
  <c r="AJ213" i="5"/>
  <c r="AK213" i="5" s="1"/>
  <c r="AJ219" i="5"/>
  <c r="AK219" i="5" s="1"/>
  <c r="AJ225" i="5"/>
  <c r="AK225" i="5" s="1"/>
  <c r="AJ232" i="5"/>
  <c r="AK232" i="5" s="1"/>
  <c r="AJ239" i="5"/>
  <c r="AK239" i="5" s="1"/>
  <c r="AJ245" i="5"/>
  <c r="AK245" i="5" s="1"/>
  <c r="AJ271" i="5"/>
  <c r="AK271" i="5" s="1"/>
  <c r="AJ277" i="5"/>
  <c r="AK277" i="5" s="1"/>
  <c r="AJ283" i="5"/>
  <c r="AK283" i="5" s="1"/>
  <c r="AJ289" i="5"/>
  <c r="AK289" i="5" s="1"/>
  <c r="AJ302" i="5"/>
  <c r="AK302" i="5" s="1"/>
  <c r="AJ315" i="5"/>
  <c r="AK315" i="5" s="1"/>
  <c r="AJ321" i="5"/>
  <c r="AK321" i="5" s="1"/>
  <c r="AJ327" i="5"/>
  <c r="AK327" i="5" s="1"/>
  <c r="AJ333" i="5"/>
  <c r="AK333" i="5" s="1"/>
  <c r="AJ345" i="5"/>
  <c r="AK345" i="5" s="1"/>
  <c r="AJ351" i="5"/>
  <c r="AK351" i="5" s="1"/>
  <c r="AJ357" i="5"/>
  <c r="AK357" i="5" s="1"/>
  <c r="AJ363" i="5"/>
  <c r="AK363" i="5" s="1"/>
  <c r="AJ370" i="5"/>
  <c r="AK370" i="5" s="1"/>
  <c r="AJ376" i="5"/>
  <c r="AK376" i="5" s="1"/>
  <c r="AJ382" i="5"/>
  <c r="AK382" i="5" s="1"/>
  <c r="AJ388" i="5"/>
  <c r="AK388" i="5" s="1"/>
  <c r="AJ394" i="5"/>
  <c r="AK394" i="5" s="1"/>
  <c r="AJ586" i="5"/>
  <c r="AK586" i="5" s="1"/>
  <c r="AJ8" i="5"/>
  <c r="AK8" i="5" s="1"/>
  <c r="AJ14" i="5"/>
  <c r="AK14" i="5" s="1"/>
  <c r="AJ20" i="5"/>
  <c r="AK20" i="5" s="1"/>
  <c r="AJ26" i="5"/>
  <c r="AK26" i="5" s="1"/>
  <c r="AJ32" i="5"/>
  <c r="AK32" i="5" s="1"/>
  <c r="AJ38" i="5"/>
  <c r="AK38" i="5" s="1"/>
  <c r="AJ44" i="5"/>
  <c r="AK44" i="5" s="1"/>
  <c r="AJ50" i="5"/>
  <c r="AK50" i="5" s="1"/>
  <c r="AJ65" i="5"/>
  <c r="AK65" i="5" s="1"/>
  <c r="AJ73" i="5"/>
  <c r="AK73" i="5" s="1"/>
  <c r="AJ79" i="5"/>
  <c r="AK79" i="5" s="1"/>
  <c r="AI56" i="5"/>
  <c r="AI61" i="5"/>
  <c r="AJ9" i="5"/>
  <c r="AK9" i="5" s="1"/>
  <c r="AJ15" i="5"/>
  <c r="AK15" i="5" s="1"/>
  <c r="AJ21" i="5"/>
  <c r="AK21" i="5" s="1"/>
  <c r="AJ27" i="5"/>
  <c r="AK27" i="5" s="1"/>
  <c r="AJ33" i="5"/>
  <c r="AK33" i="5" s="1"/>
  <c r="AJ39" i="5"/>
  <c r="AK39" i="5" s="1"/>
  <c r="AJ45" i="5"/>
  <c r="AK45" i="5" s="1"/>
  <c r="AJ51" i="5"/>
  <c r="AK51" i="5" s="1"/>
  <c r="AJ66" i="5"/>
  <c r="AK66" i="5" s="1"/>
  <c r="AJ74" i="5"/>
  <c r="AK74" i="5" s="1"/>
  <c r="AJ80" i="5"/>
  <c r="AK80" i="5" s="1"/>
  <c r="AJ480" i="5"/>
  <c r="AK480" i="5" s="1"/>
  <c r="AJ486" i="5"/>
  <c r="AK486" i="5" s="1"/>
  <c r="AJ4" i="5"/>
  <c r="AK4" i="5" s="1"/>
  <c r="AJ10" i="5"/>
  <c r="AK10" i="5" s="1"/>
  <c r="AJ16" i="5"/>
  <c r="AK16" i="5" s="1"/>
  <c r="AJ22" i="5"/>
  <c r="AK22" i="5" s="1"/>
  <c r="AJ28" i="5"/>
  <c r="AK28" i="5" s="1"/>
  <c r="AJ34" i="5"/>
  <c r="AK34" i="5" s="1"/>
  <c r="AJ40" i="5"/>
  <c r="AK40" i="5" s="1"/>
  <c r="AJ46" i="5"/>
  <c r="AK46" i="5" s="1"/>
  <c r="AJ52" i="5"/>
  <c r="AK52" i="5" s="1"/>
  <c r="AJ57" i="5"/>
  <c r="AK57" i="5" s="1"/>
  <c r="AH62" i="5"/>
  <c r="AJ67" i="5"/>
  <c r="AK67" i="5" s="1"/>
  <c r="AJ75" i="5"/>
  <c r="AK75" i="5" s="1"/>
  <c r="AJ81" i="5"/>
  <c r="AK81" i="5" s="1"/>
  <c r="AJ481" i="5"/>
  <c r="AK481" i="5" s="1"/>
  <c r="AI62" i="5"/>
  <c r="AJ87" i="5"/>
  <c r="AK87" i="5" s="1"/>
  <c r="AJ93" i="5"/>
  <c r="AK93" i="5" s="1"/>
  <c r="AJ99" i="5"/>
  <c r="AK99" i="5" s="1"/>
  <c r="AJ105" i="5"/>
  <c r="AK105" i="5" s="1"/>
  <c r="AJ111" i="5"/>
  <c r="AK111" i="5" s="1"/>
  <c r="AJ117" i="5"/>
  <c r="AK117" i="5" s="1"/>
  <c r="AJ123" i="5"/>
  <c r="AK123" i="5" s="1"/>
  <c r="AJ129" i="5"/>
  <c r="AK129" i="5" s="1"/>
  <c r="AJ135" i="5"/>
  <c r="AK135" i="5" s="1"/>
  <c r="AJ141" i="5"/>
  <c r="AK141" i="5" s="1"/>
  <c r="AJ150" i="5"/>
  <c r="AK150" i="5" s="1"/>
  <c r="AJ156" i="5"/>
  <c r="AK156" i="5" s="1"/>
  <c r="AJ162" i="5"/>
  <c r="AK162" i="5" s="1"/>
  <c r="AJ168" i="5"/>
  <c r="AK168" i="5" s="1"/>
  <c r="AJ174" i="5"/>
  <c r="AK174" i="5" s="1"/>
  <c r="AJ180" i="5"/>
  <c r="AK180" i="5" s="1"/>
  <c r="AJ186" i="5"/>
  <c r="AK186" i="5" s="1"/>
  <c r="AJ192" i="5"/>
  <c r="AK192" i="5" s="1"/>
  <c r="AJ198" i="5"/>
  <c r="AK198" i="5" s="1"/>
  <c r="AJ204" i="5"/>
  <c r="AK204" i="5" s="1"/>
  <c r="AJ210" i="5"/>
  <c r="AK210" i="5" s="1"/>
  <c r="AJ216" i="5"/>
  <c r="AK216" i="5" s="1"/>
  <c r="AJ222" i="5"/>
  <c r="AK222" i="5" s="1"/>
  <c r="AJ228" i="5"/>
  <c r="AK228" i="5" s="1"/>
  <c r="AJ248" i="5"/>
  <c r="AK248" i="5" s="1"/>
  <c r="AJ268" i="5"/>
  <c r="AK268" i="5" s="1"/>
  <c r="AJ274" i="5"/>
  <c r="AK274" i="5" s="1"/>
  <c r="AJ280" i="5"/>
  <c r="AK280" i="5" s="1"/>
  <c r="AJ286" i="5"/>
  <c r="AK286" i="5" s="1"/>
  <c r="AJ292" i="5"/>
  <c r="AK292" i="5" s="1"/>
  <c r="AJ299" i="5"/>
  <c r="AK299" i="5" s="1"/>
  <c r="AJ306" i="5"/>
  <c r="AK306" i="5" s="1"/>
  <c r="AJ318" i="5"/>
  <c r="AK318" i="5" s="1"/>
  <c r="AJ324" i="5"/>
  <c r="AK324" i="5" s="1"/>
  <c r="AJ330" i="5"/>
  <c r="AK330" i="5" s="1"/>
  <c r="AJ336" i="5"/>
  <c r="AK336" i="5" s="1"/>
  <c r="AJ342" i="5"/>
  <c r="AK342" i="5" s="1"/>
  <c r="AJ348" i="5"/>
  <c r="AK348" i="5" s="1"/>
  <c r="AJ354" i="5"/>
  <c r="AK354" i="5" s="1"/>
  <c r="AJ360" i="5"/>
  <c r="AK360" i="5" s="1"/>
  <c r="AJ367" i="5"/>
  <c r="AK367" i="5" s="1"/>
  <c r="AJ379" i="5"/>
  <c r="AK379" i="5" s="1"/>
  <c r="AJ385" i="5"/>
  <c r="AK385" i="5" s="1"/>
  <c r="AJ391" i="5"/>
  <c r="AK391" i="5" s="1"/>
  <c r="AJ397" i="5"/>
  <c r="AK397" i="5" s="1"/>
  <c r="AJ403" i="5"/>
  <c r="AK403" i="5" s="1"/>
  <c r="AJ409" i="5"/>
  <c r="AK409" i="5" s="1"/>
  <c r="AJ415" i="5"/>
  <c r="AK415" i="5" s="1"/>
  <c r="AJ421" i="5"/>
  <c r="AK421" i="5" s="1"/>
  <c r="AJ427" i="5"/>
  <c r="AK427" i="5" s="1"/>
  <c r="AJ433" i="5"/>
  <c r="AK433" i="5" s="1"/>
  <c r="AJ439" i="5"/>
  <c r="AK439" i="5" s="1"/>
  <c r="AJ444" i="5"/>
  <c r="AK444" i="5" s="1"/>
  <c r="AJ487" i="5"/>
  <c r="AK487" i="5" s="1"/>
  <c r="AJ488" i="5"/>
  <c r="AK488" i="5" s="1"/>
  <c r="AJ489" i="5"/>
  <c r="AK489" i="5" s="1"/>
  <c r="AJ490" i="5"/>
  <c r="AK490" i="5" s="1"/>
  <c r="AJ491" i="5"/>
  <c r="AK491" i="5" s="1"/>
  <c r="AJ492" i="5"/>
  <c r="AK492" i="5" s="1"/>
  <c r="AJ493" i="5"/>
  <c r="AK493" i="5" s="1"/>
  <c r="AJ494" i="5"/>
  <c r="AK494" i="5" s="1"/>
  <c r="AJ495" i="5"/>
  <c r="AK495" i="5" s="1"/>
  <c r="AJ496" i="5"/>
  <c r="AK496" i="5" s="1"/>
  <c r="AJ497" i="5"/>
  <c r="AK497" i="5" s="1"/>
  <c r="AJ498" i="5"/>
  <c r="AK498" i="5" s="1"/>
  <c r="AJ499" i="5"/>
  <c r="AK499" i="5" s="1"/>
  <c r="AJ500" i="5"/>
  <c r="AK500" i="5" s="1"/>
  <c r="AJ501" i="5"/>
  <c r="AK501" i="5" s="1"/>
  <c r="AJ502" i="5"/>
  <c r="AK502" i="5" s="1"/>
  <c r="AJ503" i="5"/>
  <c r="AK503" i="5" s="1"/>
  <c r="AJ504" i="5"/>
  <c r="AK504" i="5" s="1"/>
  <c r="AJ505" i="5"/>
  <c r="AK505" i="5" s="1"/>
  <c r="AJ506" i="5"/>
  <c r="AK506" i="5" s="1"/>
  <c r="AJ507" i="5"/>
  <c r="AK507" i="5" s="1"/>
  <c r="AJ508" i="5"/>
  <c r="AK508" i="5" s="1"/>
  <c r="AJ509" i="5"/>
  <c r="AK509" i="5" s="1"/>
  <c r="AJ510" i="5"/>
  <c r="AK510" i="5" s="1"/>
  <c r="AJ511" i="5"/>
  <c r="AK511" i="5" s="1"/>
  <c r="AJ512" i="5"/>
  <c r="AK512" i="5" s="1"/>
  <c r="AJ513" i="5"/>
  <c r="AK513" i="5" s="1"/>
  <c r="AJ514" i="5"/>
  <c r="AK514" i="5" s="1"/>
  <c r="AJ515" i="5"/>
  <c r="AK515" i="5" s="1"/>
  <c r="AJ516" i="5"/>
  <c r="AK516" i="5" s="1"/>
  <c r="AJ517" i="5"/>
  <c r="AK517" i="5" s="1"/>
  <c r="AJ518" i="5"/>
  <c r="AK518" i="5" s="1"/>
  <c r="AJ519" i="5"/>
  <c r="AK519" i="5" s="1"/>
  <c r="AJ520" i="5"/>
  <c r="AK520" i="5" s="1"/>
  <c r="AJ521" i="5"/>
  <c r="AK521" i="5" s="1"/>
  <c r="AJ522" i="5"/>
  <c r="AK522" i="5" s="1"/>
  <c r="AJ523" i="5"/>
  <c r="AK523" i="5" s="1"/>
  <c r="AJ524" i="5"/>
  <c r="AK524" i="5" s="1"/>
  <c r="AJ525" i="5"/>
  <c r="AK525" i="5" s="1"/>
  <c r="AJ526" i="5"/>
  <c r="AK526" i="5" s="1"/>
  <c r="AJ527" i="5"/>
  <c r="AK527" i="5" s="1"/>
  <c r="AJ528" i="5"/>
  <c r="AK528" i="5" s="1"/>
  <c r="AJ529" i="5"/>
  <c r="AK529" i="5" s="1"/>
  <c r="AJ530" i="5"/>
  <c r="AK530" i="5" s="1"/>
  <c r="AJ532" i="5"/>
  <c r="AK532" i="5" s="1"/>
  <c r="AJ533" i="5"/>
  <c r="AK533" i="5" s="1"/>
  <c r="AJ534" i="5"/>
  <c r="AK534" i="5" s="1"/>
  <c r="AJ535" i="5"/>
  <c r="AK535" i="5" s="1"/>
  <c r="AJ536" i="5"/>
  <c r="AK536" i="5" s="1"/>
  <c r="AJ537" i="5"/>
  <c r="AK537" i="5" s="1"/>
  <c r="AJ538" i="5"/>
  <c r="AK538" i="5" s="1"/>
  <c r="AJ539" i="5"/>
  <c r="AK539" i="5" s="1"/>
  <c r="AJ540" i="5"/>
  <c r="AK540" i="5" s="1"/>
  <c r="AJ541" i="5"/>
  <c r="AK541" i="5" s="1"/>
  <c r="AJ542" i="5"/>
  <c r="AK542" i="5" s="1"/>
  <c r="AJ543" i="5"/>
  <c r="AK543" i="5" s="1"/>
  <c r="AJ544" i="5"/>
  <c r="AK544" i="5" s="1"/>
  <c r="AJ545" i="5"/>
  <c r="AK545" i="5" s="1"/>
  <c r="AJ546" i="5"/>
  <c r="AK546" i="5" s="1"/>
  <c r="AJ547" i="5"/>
  <c r="AK547" i="5" s="1"/>
  <c r="AJ548" i="5"/>
  <c r="AK548" i="5" s="1"/>
  <c r="AJ549" i="5"/>
  <c r="AK549" i="5" s="1"/>
  <c r="AJ550" i="5"/>
  <c r="AK550" i="5" s="1"/>
  <c r="AJ551" i="5"/>
  <c r="AK551" i="5" s="1"/>
  <c r="AJ552" i="5"/>
  <c r="AK552" i="5" s="1"/>
  <c r="AJ553" i="5"/>
  <c r="AK553" i="5" s="1"/>
  <c r="AJ554" i="5"/>
  <c r="AK554" i="5" s="1"/>
  <c r="AJ555" i="5"/>
  <c r="AK555" i="5" s="1"/>
  <c r="AJ556" i="5"/>
  <c r="AK556" i="5" s="1"/>
  <c r="AJ557" i="5"/>
  <c r="AK557" i="5" s="1"/>
  <c r="AJ558" i="5"/>
  <c r="AK558" i="5" s="1"/>
  <c r="AJ559" i="5"/>
  <c r="AK559" i="5" s="1"/>
  <c r="AJ560" i="5"/>
  <c r="AK560" i="5" s="1"/>
  <c r="AJ561" i="5"/>
  <c r="AK561" i="5" s="1"/>
  <c r="AJ562" i="5"/>
  <c r="AK562" i="5" s="1"/>
  <c r="AJ563" i="5"/>
  <c r="AK563" i="5" s="1"/>
  <c r="AJ564" i="5"/>
  <c r="AK564" i="5" s="1"/>
  <c r="AJ565" i="5"/>
  <c r="AK565" i="5" s="1"/>
  <c r="AJ566" i="5"/>
  <c r="AK566" i="5" s="1"/>
  <c r="AJ567" i="5"/>
  <c r="AK567" i="5" s="1"/>
  <c r="AJ568" i="5"/>
  <c r="AK568" i="5" s="1"/>
  <c r="AJ569" i="5"/>
  <c r="AK569" i="5" s="1"/>
  <c r="AJ570" i="5"/>
  <c r="AK570" i="5" s="1"/>
  <c r="AJ571" i="5"/>
  <c r="AK571" i="5" s="1"/>
  <c r="AJ572" i="5"/>
  <c r="AK572" i="5" s="1"/>
  <c r="AJ573" i="5"/>
  <c r="AK573" i="5" s="1"/>
  <c r="AJ574" i="5"/>
  <c r="AK574" i="5" s="1"/>
  <c r="AJ575" i="5"/>
  <c r="AK575" i="5" s="1"/>
  <c r="AJ576" i="5"/>
  <c r="AK576" i="5" s="1"/>
  <c r="AJ577" i="5"/>
  <c r="AK577" i="5" s="1"/>
  <c r="AJ578" i="5"/>
  <c r="AK578" i="5" s="1"/>
  <c r="AJ579" i="5"/>
  <c r="AK579" i="5" s="1"/>
  <c r="AJ580" i="5"/>
  <c r="AK580" i="5" s="1"/>
  <c r="AJ581" i="5"/>
  <c r="AK581" i="5" s="1"/>
  <c r="AJ582" i="5"/>
  <c r="AK582" i="5" s="1"/>
  <c r="AJ583" i="5"/>
  <c r="AK583" i="5" s="1"/>
  <c r="AJ584" i="5"/>
  <c r="AK584" i="5" s="1"/>
  <c r="AJ587" i="5"/>
  <c r="AK587" i="5" s="1"/>
  <c r="AJ588" i="5"/>
  <c r="AK588" i="5" s="1"/>
  <c r="AJ589" i="5"/>
  <c r="AK589" i="5" s="1"/>
  <c r="AJ590" i="5"/>
  <c r="AK590" i="5" s="1"/>
  <c r="AJ591" i="5"/>
  <c r="AK591" i="5" s="1"/>
  <c r="AJ592" i="5"/>
  <c r="AK592" i="5" s="1"/>
  <c r="AJ593" i="5"/>
  <c r="AK593" i="5" s="1"/>
  <c r="AJ594" i="5"/>
  <c r="AK594" i="5" s="1"/>
  <c r="AJ595" i="5"/>
  <c r="AK595" i="5" s="1"/>
  <c r="AJ596" i="5"/>
  <c r="AK596" i="5" s="1"/>
  <c r="AJ597" i="5"/>
  <c r="AK597" i="5" s="1"/>
  <c r="AJ598" i="5"/>
  <c r="AK598" i="5" s="1"/>
  <c r="AJ599" i="5"/>
  <c r="AK599" i="5" s="1"/>
  <c r="AJ600" i="5"/>
  <c r="AK600" i="5" s="1"/>
  <c r="AJ601" i="5"/>
  <c r="AK601" i="5" s="1"/>
  <c r="AJ604" i="5"/>
  <c r="AK604" i="5" s="1"/>
  <c r="AJ605" i="5"/>
  <c r="AK605" i="5" s="1"/>
  <c r="AJ606" i="5"/>
  <c r="AK606" i="5" s="1"/>
  <c r="AJ607" i="5"/>
  <c r="AK607" i="5" s="1"/>
  <c r="AJ609" i="5"/>
  <c r="AK609" i="5" s="1"/>
  <c r="AJ610" i="5"/>
  <c r="AK610" i="5" s="1"/>
  <c r="AJ611" i="5"/>
  <c r="AK611" i="5" s="1"/>
  <c r="AJ612" i="5"/>
  <c r="AK612" i="5" s="1"/>
  <c r="AJ613" i="5"/>
  <c r="AK613" i="5" s="1"/>
  <c r="AJ614" i="5"/>
  <c r="AK614" i="5" s="1"/>
  <c r="AJ615" i="5"/>
  <c r="AK615" i="5" s="1"/>
  <c r="AJ616" i="5"/>
  <c r="AK616" i="5" s="1"/>
  <c r="AJ617" i="5"/>
  <c r="AK617" i="5" s="1"/>
  <c r="AJ618" i="5"/>
  <c r="AK618" i="5" s="1"/>
  <c r="AJ619" i="5"/>
  <c r="AK619" i="5" s="1"/>
  <c r="AJ620" i="5"/>
  <c r="AK620" i="5" s="1"/>
  <c r="AJ621" i="5"/>
  <c r="AK621" i="5" s="1"/>
  <c r="AJ622" i="5"/>
  <c r="AK622" i="5" s="1"/>
  <c r="AJ623" i="5"/>
  <c r="AK623" i="5" s="1"/>
  <c r="AJ624" i="5"/>
  <c r="AK624" i="5" s="1"/>
  <c r="AJ625" i="5"/>
  <c r="AK625" i="5" s="1"/>
  <c r="AJ626" i="5"/>
  <c r="AK626" i="5" s="1"/>
  <c r="AJ627" i="5"/>
  <c r="AK627" i="5" s="1"/>
  <c r="AJ628" i="5"/>
  <c r="AK628" i="5" s="1"/>
  <c r="AJ629" i="5"/>
  <c r="AK629" i="5" s="1"/>
  <c r="AJ630" i="5"/>
  <c r="AK630" i="5" s="1"/>
  <c r="AJ631" i="5"/>
  <c r="AK631" i="5" s="1"/>
  <c r="AJ632" i="5"/>
  <c r="AK632" i="5" s="1"/>
  <c r="AJ633" i="5"/>
  <c r="AK633" i="5" s="1"/>
  <c r="AJ634" i="5"/>
  <c r="AK634" i="5" s="1"/>
  <c r="AJ635" i="5"/>
  <c r="AK635" i="5" s="1"/>
  <c r="AJ636" i="5"/>
  <c r="AK636" i="5" s="1"/>
  <c r="AJ637" i="5"/>
  <c r="AK637" i="5" s="1"/>
  <c r="AJ638" i="5"/>
  <c r="AK638" i="5" s="1"/>
  <c r="AJ639" i="5"/>
  <c r="AK639" i="5" s="1"/>
  <c r="AJ640" i="5"/>
  <c r="AK640" i="5" s="1"/>
  <c r="AJ641" i="5"/>
  <c r="AK641" i="5" s="1"/>
  <c r="AJ642" i="5"/>
  <c r="AK642" i="5" s="1"/>
  <c r="AJ643" i="5"/>
  <c r="AK643" i="5" s="1"/>
  <c r="AJ644" i="5"/>
  <c r="AK644" i="5" s="1"/>
  <c r="AJ645" i="5"/>
  <c r="AK645" i="5" s="1"/>
  <c r="AJ646" i="5"/>
  <c r="AK646" i="5" s="1"/>
  <c r="AJ443" i="5"/>
  <c r="AK443" i="5" s="1"/>
  <c r="AJ445" i="5"/>
  <c r="AK445" i="5" s="1"/>
  <c r="AJ446" i="5"/>
  <c r="AK446" i="5" s="1"/>
  <c r="AJ447" i="5"/>
  <c r="AK447" i="5" s="1"/>
  <c r="AJ448" i="5"/>
  <c r="AK448" i="5" s="1"/>
  <c r="AJ449" i="5"/>
  <c r="AK449" i="5" s="1"/>
  <c r="AJ450" i="5"/>
  <c r="AK450" i="5" s="1"/>
  <c r="AJ451" i="5"/>
  <c r="AK451" i="5" s="1"/>
  <c r="AJ453" i="5"/>
  <c r="AK453" i="5" s="1"/>
  <c r="AJ454" i="5"/>
  <c r="AK454" i="5" s="1"/>
  <c r="AJ455" i="5"/>
  <c r="AK455" i="5" s="1"/>
  <c r="AJ456" i="5"/>
  <c r="AK456" i="5" s="1"/>
  <c r="AJ457" i="5"/>
  <c r="AK457" i="5" s="1"/>
  <c r="AJ458" i="5"/>
  <c r="AK458" i="5" s="1"/>
  <c r="AJ459" i="5"/>
  <c r="AK459" i="5" s="1"/>
  <c r="AJ460" i="5"/>
  <c r="AK460" i="5" s="1"/>
  <c r="AJ461" i="5"/>
  <c r="AK461" i="5" s="1"/>
  <c r="AJ462" i="5"/>
  <c r="AK462" i="5" s="1"/>
  <c r="AJ463" i="5"/>
  <c r="AK463" i="5" s="1"/>
  <c r="AJ464" i="5"/>
  <c r="AK464" i="5" s="1"/>
  <c r="AJ465" i="5"/>
  <c r="AK465" i="5" s="1"/>
  <c r="AJ467" i="5"/>
  <c r="AK467" i="5" s="1"/>
  <c r="AJ468" i="5"/>
  <c r="AK468" i="5" s="1"/>
  <c r="AJ469" i="5"/>
  <c r="AK469" i="5" s="1"/>
  <c r="AJ470" i="5"/>
  <c r="AK470" i="5" s="1"/>
  <c r="AJ471" i="5"/>
  <c r="AK471" i="5" s="1"/>
  <c r="AJ472" i="5"/>
  <c r="AK472" i="5" s="1"/>
  <c r="AJ473" i="5"/>
  <c r="AK473" i="5" s="1"/>
  <c r="AJ474" i="5"/>
  <c r="AK474" i="5" s="1"/>
  <c r="AJ475" i="5"/>
  <c r="AK475" i="5" s="1"/>
  <c r="AJ476" i="5"/>
  <c r="AK476" i="5" s="1"/>
  <c r="AJ477" i="5"/>
  <c r="AK477" i="5" s="1"/>
  <c r="AJ478" i="5"/>
  <c r="AK478" i="5" s="1"/>
  <c r="AJ56" i="5"/>
  <c r="AK56" i="5" s="1"/>
  <c r="AJ61" i="5"/>
  <c r="AK61" i="5" s="1"/>
  <c r="AJ62" i="5"/>
  <c r="AK62" i="5" s="1"/>
  <c r="AK231" i="5"/>
  <c r="AH230" i="5"/>
  <c r="AJ230" i="5" s="1"/>
  <c r="AK230" i="5" s="1"/>
  <c r="AJ236" i="5"/>
  <c r="AJ238" i="5"/>
  <c r="AK238" i="5" s="1"/>
  <c r="AJ240" i="5"/>
  <c r="AK240" i="5" s="1"/>
  <c r="AJ242" i="5"/>
  <c r="AK242" i="5" s="1"/>
  <c r="AJ251" i="5"/>
  <c r="AK251" i="5" s="1"/>
  <c r="AJ252" i="5"/>
  <c r="AK252" i="5" s="1"/>
  <c r="AJ253" i="5"/>
  <c r="AK253" i="5" s="1"/>
  <c r="AJ254" i="5"/>
  <c r="AK254" i="5" s="1"/>
  <c r="AJ255" i="5"/>
  <c r="AK255" i="5" s="1"/>
  <c r="AJ256" i="5"/>
  <c r="AK256" i="5" s="1"/>
  <c r="AJ257" i="5"/>
  <c r="AK257" i="5" s="1"/>
  <c r="AJ258" i="5"/>
  <c r="AK258" i="5" s="1"/>
  <c r="AJ259" i="5"/>
  <c r="AK259" i="5" s="1"/>
  <c r="AJ260" i="5"/>
  <c r="AK260" i="5" s="1"/>
  <c r="AJ261" i="5"/>
  <c r="AK261" i="5" s="1"/>
  <c r="AJ262" i="5"/>
  <c r="AK262" i="5" s="1"/>
  <c r="AJ263" i="5"/>
  <c r="AK263" i="5" s="1"/>
  <c r="AJ264" i="5"/>
  <c r="AK264" i="5" s="1"/>
  <c r="AJ265" i="5"/>
  <c r="AK265" i="5" s="1"/>
  <c r="AJ266" i="5"/>
  <c r="AK266" i="5" s="1"/>
  <c r="AJ308" i="5"/>
  <c r="AJ309" i="5"/>
  <c r="AJ329" i="5"/>
  <c r="AJ335" i="5"/>
  <c r="AJ337" i="5"/>
  <c r="AJ339" i="5"/>
  <c r="AJ344" i="5"/>
  <c r="AJ355" i="5"/>
  <c r="AJ373" i="5"/>
  <c r="AJ400" i="5"/>
  <c r="AK400" i="5" s="1"/>
  <c r="AJ402" i="5"/>
  <c r="AK402" i="5" s="1"/>
  <c r="AJ404" i="5"/>
  <c r="AK404" i="5" s="1"/>
  <c r="AJ406" i="5"/>
  <c r="AK406" i="5" s="1"/>
  <c r="AJ408" i="5"/>
  <c r="AK408" i="5" s="1"/>
  <c r="AJ410" i="5"/>
  <c r="AK410" i="5" s="1"/>
  <c r="AJ412" i="5"/>
  <c r="AK412" i="5" s="1"/>
  <c r="AJ414" i="5"/>
  <c r="AK414" i="5" s="1"/>
  <c r="AJ416" i="5"/>
  <c r="AK416" i="5" s="1"/>
  <c r="AJ418" i="5"/>
  <c r="AK418" i="5" s="1"/>
  <c r="AJ420" i="5"/>
  <c r="AK420" i="5" s="1"/>
  <c r="AJ422" i="5"/>
  <c r="AK422" i="5" s="1"/>
  <c r="AJ424" i="5"/>
  <c r="AK424" i="5" s="1"/>
  <c r="AJ426" i="5"/>
  <c r="AK426" i="5" s="1"/>
  <c r="AJ428" i="5"/>
  <c r="AK428" i="5" s="1"/>
  <c r="AJ430" i="5"/>
  <c r="AK430" i="5" s="1"/>
  <c r="AJ432" i="5"/>
  <c r="AK432" i="5" s="1"/>
  <c r="AJ434" i="5"/>
  <c r="AK434" i="5" s="1"/>
  <c r="AJ436" i="5"/>
  <c r="AK436" i="5" s="1"/>
  <c r="AJ438" i="5"/>
  <c r="AK438" i="5" s="1"/>
  <c r="AJ440" i="5"/>
  <c r="AK440" i="5" s="1"/>
  <c r="AJ442" i="5"/>
  <c r="AK442" i="5" s="1"/>
  <c r="AJ452" i="5"/>
  <c r="AK452" i="5" s="1"/>
  <c r="AJ466" i="5"/>
  <c r="AK466" i="5" s="1"/>
  <c r="AJ531" i="5"/>
  <c r="AH234" i="5" l="1"/>
  <c r="AJ234" i="5" s="1"/>
  <c r="AK234" i="5" s="1"/>
  <c r="AK236" i="5"/>
  <c r="AH584" i="1" l="1"/>
  <c r="AI584" i="1"/>
  <c r="AI553" i="1" l="1"/>
  <c r="AH613" i="1" l="1"/>
  <c r="AG548" i="1" l="1"/>
  <c r="AF548" i="1"/>
  <c r="AG547" i="1"/>
  <c r="AF547" i="1"/>
  <c r="AG546" i="1"/>
  <c r="AF546" i="1"/>
  <c r="AG545" i="1"/>
  <c r="AF545" i="1"/>
  <c r="AG544" i="1"/>
  <c r="AF544" i="1"/>
  <c r="AG543" i="1"/>
  <c r="AF543" i="1"/>
  <c r="AG542" i="1"/>
  <c r="AF542" i="1"/>
  <c r="AG541" i="1"/>
  <c r="AF541" i="1"/>
  <c r="AG540" i="1"/>
  <c r="AF540" i="1"/>
  <c r="AG539" i="1"/>
  <c r="AF539" i="1"/>
  <c r="AG538" i="1"/>
  <c r="AF538" i="1"/>
  <c r="AG537" i="1"/>
  <c r="AF537" i="1"/>
  <c r="AG536" i="1"/>
  <c r="AF536" i="1"/>
  <c r="AI536" i="1" s="1"/>
  <c r="AG535" i="1"/>
  <c r="AF535" i="1"/>
  <c r="AI535" i="1" s="1"/>
  <c r="AG534" i="1"/>
  <c r="AF534" i="1"/>
  <c r="AI534" i="1" s="1"/>
  <c r="AG533" i="1"/>
  <c r="AF533" i="1"/>
  <c r="AI533" i="1" s="1"/>
  <c r="AG532" i="1"/>
  <c r="AF532" i="1"/>
  <c r="AI532" i="1" s="1"/>
  <c r="AG531" i="1"/>
  <c r="AF531" i="1"/>
  <c r="AI531" i="1" s="1"/>
  <c r="AG530" i="1"/>
  <c r="AF530" i="1"/>
  <c r="AI530" i="1" s="1"/>
  <c r="AG529" i="1"/>
  <c r="AF529" i="1"/>
  <c r="AI529" i="1" s="1"/>
  <c r="AG528" i="1"/>
  <c r="AF528" i="1"/>
  <c r="AI528" i="1" s="1"/>
  <c r="AG527" i="1"/>
  <c r="AF527" i="1"/>
  <c r="AI527" i="1" s="1"/>
  <c r="AG526" i="1"/>
  <c r="AF526" i="1"/>
  <c r="AI526" i="1" s="1"/>
  <c r="AG525" i="1"/>
  <c r="AF525" i="1"/>
  <c r="AI525" i="1" s="1"/>
  <c r="AG524" i="1"/>
  <c r="AF524" i="1"/>
  <c r="AG523" i="1"/>
  <c r="AF523" i="1"/>
  <c r="AG522" i="1"/>
  <c r="AF522" i="1"/>
  <c r="AG521" i="1"/>
  <c r="AF521" i="1"/>
  <c r="AG520" i="1"/>
  <c r="AF520" i="1"/>
  <c r="AG519" i="1"/>
  <c r="AF519" i="1"/>
  <c r="AG518" i="1"/>
  <c r="AF518" i="1"/>
  <c r="AG517" i="1"/>
  <c r="AF517" i="1"/>
  <c r="AG516" i="1"/>
  <c r="AF516" i="1"/>
  <c r="AG515" i="1"/>
  <c r="AF515" i="1"/>
  <c r="AG514" i="1"/>
  <c r="AF514" i="1"/>
  <c r="AG513" i="1"/>
  <c r="AF513" i="1"/>
  <c r="AG512" i="1"/>
  <c r="AF512" i="1"/>
  <c r="AG511" i="1"/>
  <c r="AF511" i="1"/>
  <c r="AG510" i="1"/>
  <c r="AF510" i="1"/>
  <c r="AG509" i="1"/>
  <c r="AF509" i="1"/>
  <c r="AG508" i="1"/>
  <c r="AF508" i="1"/>
  <c r="AG507" i="1"/>
  <c r="AF507" i="1"/>
  <c r="AG506" i="1"/>
  <c r="AF506" i="1"/>
  <c r="AG505" i="1"/>
  <c r="AF505" i="1"/>
  <c r="AG504" i="1"/>
  <c r="AF504" i="1"/>
  <c r="AI504" i="1" s="1"/>
  <c r="AG503" i="1"/>
  <c r="AF503" i="1"/>
  <c r="AG502" i="1"/>
  <c r="AF502" i="1"/>
  <c r="AH502" i="1" l="1"/>
  <c r="AI502" i="1" s="1"/>
  <c r="AH503" i="1"/>
  <c r="AI503" i="1" s="1"/>
  <c r="AH505" i="1"/>
  <c r="AI505" i="1" s="1"/>
  <c r="AH506" i="1"/>
  <c r="AI506" i="1" s="1"/>
  <c r="AH507" i="1"/>
  <c r="AI507" i="1" s="1"/>
  <c r="AH508" i="1"/>
  <c r="AI508" i="1" s="1"/>
  <c r="AH509" i="1"/>
  <c r="AI509" i="1" s="1"/>
  <c r="AH510" i="1"/>
  <c r="AI510" i="1" s="1"/>
  <c r="AH511" i="1"/>
  <c r="AI511" i="1" s="1"/>
  <c r="AH512" i="1"/>
  <c r="AI512" i="1" s="1"/>
  <c r="AH513" i="1"/>
  <c r="AI513" i="1" s="1"/>
  <c r="AH514" i="1"/>
  <c r="AI514" i="1" s="1"/>
  <c r="AH515" i="1"/>
  <c r="AI515" i="1" s="1"/>
  <c r="AH516" i="1"/>
  <c r="AI516" i="1" s="1"/>
  <c r="AH517" i="1"/>
  <c r="AI517" i="1" s="1"/>
  <c r="AH518" i="1"/>
  <c r="AI518" i="1" s="1"/>
  <c r="AH519" i="1"/>
  <c r="AI519" i="1" s="1"/>
  <c r="AH520" i="1"/>
  <c r="AI520" i="1" s="1"/>
  <c r="AH521" i="1"/>
  <c r="AI521" i="1" s="1"/>
  <c r="AH522" i="1"/>
  <c r="AI522" i="1" s="1"/>
  <c r="AH523" i="1"/>
  <c r="AI523" i="1" s="1"/>
  <c r="AH524" i="1"/>
  <c r="AI524" i="1" s="1"/>
  <c r="AH537" i="1"/>
  <c r="AI537" i="1" s="1"/>
  <c r="AH538" i="1"/>
  <c r="AI538" i="1" s="1"/>
  <c r="AH539" i="1"/>
  <c r="AI539" i="1" s="1"/>
  <c r="AH540" i="1"/>
  <c r="AI540" i="1" s="1"/>
  <c r="AH541" i="1"/>
  <c r="AI541" i="1" s="1"/>
  <c r="AH542" i="1"/>
  <c r="AI542" i="1" s="1"/>
  <c r="AH543" i="1"/>
  <c r="AI543" i="1" s="1"/>
  <c r="AH544" i="1"/>
  <c r="AI544" i="1" s="1"/>
  <c r="AH545" i="1"/>
  <c r="AI545" i="1" s="1"/>
  <c r="AH546" i="1"/>
  <c r="AI546" i="1" s="1"/>
  <c r="AH547" i="1"/>
  <c r="AI547" i="1" s="1"/>
  <c r="AH548" i="1"/>
  <c r="AI548" i="1" s="1"/>
  <c r="AH504" i="1"/>
  <c r="AH525" i="1"/>
  <c r="AH526" i="1"/>
  <c r="AH527" i="1"/>
  <c r="AH528" i="1"/>
  <c r="AH529" i="1"/>
  <c r="AH530" i="1"/>
  <c r="AH531" i="1"/>
  <c r="AH532" i="1"/>
  <c r="AH533" i="1"/>
  <c r="AH534" i="1"/>
  <c r="AH535" i="1"/>
  <c r="AH536" i="1"/>
  <c r="AG285" i="1" l="1"/>
  <c r="AG284" i="1"/>
  <c r="AG283" i="1"/>
  <c r="AG282" i="1"/>
  <c r="AG281" i="1"/>
  <c r="AG280" i="1"/>
  <c r="AG279" i="1"/>
  <c r="AG278" i="1"/>
  <c r="AG277" i="1"/>
  <c r="AG275" i="1"/>
  <c r="AG274" i="1"/>
  <c r="AG273" i="1"/>
  <c r="AG271" i="1"/>
  <c r="AG270" i="1"/>
  <c r="AG269" i="1"/>
  <c r="AG267" i="1"/>
  <c r="AG266" i="1"/>
  <c r="AG265" i="1"/>
  <c r="AG264" i="1"/>
  <c r="AG263" i="1"/>
  <c r="AG262" i="1"/>
  <c r="AG261" i="1"/>
  <c r="AG260" i="1"/>
  <c r="AG259" i="1"/>
  <c r="AG258" i="1"/>
  <c r="AG257" i="1"/>
  <c r="AG256" i="1"/>
  <c r="AG253" i="1"/>
  <c r="AG251" i="1"/>
  <c r="AG248" i="1"/>
  <c r="AG247" i="1"/>
  <c r="AG246" i="1"/>
  <c r="AG242" i="1"/>
  <c r="AF285" i="1"/>
  <c r="AF284" i="1"/>
  <c r="AF283" i="1"/>
  <c r="AF282" i="1"/>
  <c r="AF281" i="1"/>
  <c r="AF280" i="1"/>
  <c r="AF279" i="1"/>
  <c r="AF278" i="1"/>
  <c r="AF277" i="1"/>
  <c r="AF275" i="1"/>
  <c r="AF274" i="1"/>
  <c r="AF273" i="1"/>
  <c r="AF271" i="1"/>
  <c r="AF270" i="1"/>
  <c r="AF269" i="1"/>
  <c r="AF267" i="1"/>
  <c r="AF266" i="1"/>
  <c r="AF265" i="1"/>
  <c r="AF264" i="1"/>
  <c r="AF263" i="1"/>
  <c r="AF262" i="1"/>
  <c r="AF261" i="1"/>
  <c r="AF260" i="1"/>
  <c r="AF259" i="1"/>
  <c r="AF258" i="1"/>
  <c r="AF257" i="1"/>
  <c r="AF256" i="1"/>
  <c r="AF253" i="1"/>
  <c r="AF251" i="1"/>
  <c r="AF248" i="1"/>
  <c r="AF247" i="1"/>
  <c r="AF246" i="1"/>
  <c r="AF242" i="1"/>
  <c r="AG404" i="1"/>
  <c r="AG405" i="1"/>
  <c r="AG406" i="1"/>
  <c r="AG407" i="1"/>
  <c r="AG408" i="1"/>
  <c r="AG409" i="1"/>
  <c r="AF404" i="1"/>
  <c r="AF405" i="1"/>
  <c r="AF406" i="1"/>
  <c r="AF407" i="1"/>
  <c r="AF408" i="1"/>
  <c r="AF409"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376"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230" i="1"/>
  <c r="AF224" i="1"/>
  <c r="AF223" i="1"/>
  <c r="AG230" i="1"/>
  <c r="AG224" i="1"/>
  <c r="AG223" i="1"/>
  <c r="AF56" i="1"/>
  <c r="AF55" i="1"/>
  <c r="AF54" i="1"/>
  <c r="AF53" i="1"/>
  <c r="AF51" i="1"/>
  <c r="AF49" i="1"/>
  <c r="AF48" i="1"/>
  <c r="AF47" i="1"/>
  <c r="AF46" i="1"/>
  <c r="AF45" i="1"/>
  <c r="AF44" i="1"/>
  <c r="AF42" i="1"/>
  <c r="AF41" i="1"/>
  <c r="AF40" i="1"/>
  <c r="AF36" i="1"/>
  <c r="AF35" i="1"/>
  <c r="AF34" i="1"/>
  <c r="AF33" i="1"/>
  <c r="AF32" i="1"/>
  <c r="AF31" i="1"/>
  <c r="AF29" i="1"/>
  <c r="AF28" i="1"/>
  <c r="AF27" i="1"/>
  <c r="AF26" i="1"/>
  <c r="AF25" i="1"/>
  <c r="AF24" i="1"/>
  <c r="AF23" i="1"/>
  <c r="AF22" i="1"/>
  <c r="AF21" i="1"/>
  <c r="AF20" i="1"/>
  <c r="AF19" i="1"/>
  <c r="AF18" i="1"/>
  <c r="AF17" i="1"/>
  <c r="AF16" i="1"/>
  <c r="AF15" i="1"/>
  <c r="AF14" i="1"/>
  <c r="AF13" i="1"/>
  <c r="AF12" i="1"/>
  <c r="AF11" i="1"/>
  <c r="AG56" i="1"/>
  <c r="AG55" i="1"/>
  <c r="AG54" i="1"/>
  <c r="AG53" i="1"/>
  <c r="AG51" i="1"/>
  <c r="AG49" i="1"/>
  <c r="AG48" i="1"/>
  <c r="AG47" i="1"/>
  <c r="AG46" i="1"/>
  <c r="AG45" i="1"/>
  <c r="AG44" i="1"/>
  <c r="AG42" i="1"/>
  <c r="AG41" i="1"/>
  <c r="AG40" i="1"/>
  <c r="AG36" i="1"/>
  <c r="AG35" i="1"/>
  <c r="AG34" i="1"/>
  <c r="AG33" i="1"/>
  <c r="AG32" i="1"/>
  <c r="AG31" i="1"/>
  <c r="AG29" i="1"/>
  <c r="AG28" i="1"/>
  <c r="AG27" i="1"/>
  <c r="AG26" i="1"/>
  <c r="AG25" i="1"/>
  <c r="AG24" i="1"/>
  <c r="AG23" i="1"/>
  <c r="AG22" i="1"/>
  <c r="AG21" i="1"/>
  <c r="AG20" i="1"/>
  <c r="AG19" i="1"/>
  <c r="AG18" i="1"/>
  <c r="AG17" i="1"/>
  <c r="AG16" i="1"/>
  <c r="AG15" i="1"/>
  <c r="AG14" i="1"/>
  <c r="AG13" i="1"/>
  <c r="AG12" i="1"/>
  <c r="AG11" i="1"/>
  <c r="AG43" i="1"/>
  <c r="AG39" i="1"/>
  <c r="AG30" i="1"/>
  <c r="AG9" i="1"/>
  <c r="AF43" i="1"/>
  <c r="AF39" i="1"/>
  <c r="AF30" i="1"/>
  <c r="AF605" i="1"/>
  <c r="AF604" i="1"/>
  <c r="AF603" i="1"/>
  <c r="AF599" i="1"/>
  <c r="AG605" i="1"/>
  <c r="AG604" i="1"/>
  <c r="AG603" i="1"/>
  <c r="AG599" i="1"/>
  <c r="AG598" i="1"/>
  <c r="AG597" i="1"/>
  <c r="AF607" i="1"/>
  <c r="AF602" i="1"/>
  <c r="AF595" i="1"/>
  <c r="AG607" i="1"/>
  <c r="AG602" i="1"/>
  <c r="AG595" i="1"/>
  <c r="AG601" i="1"/>
  <c r="AG600" i="1"/>
  <c r="AG593" i="1"/>
  <c r="AF601" i="1"/>
  <c r="AF600" i="1"/>
  <c r="AG618" i="1" l="1"/>
  <c r="AG619" i="1"/>
  <c r="AF618" i="1"/>
  <c r="AF619" i="1"/>
  <c r="AG500" i="1"/>
  <c r="AG499" i="1"/>
  <c r="AG498" i="1"/>
  <c r="AG497" i="1"/>
  <c r="AG496" i="1"/>
  <c r="AG495" i="1"/>
  <c r="AG494" i="1"/>
  <c r="AG493" i="1"/>
  <c r="AG492" i="1"/>
  <c r="AG489" i="1"/>
  <c r="AG488" i="1"/>
  <c r="AG487" i="1"/>
  <c r="AG486" i="1"/>
  <c r="AG479" i="1"/>
  <c r="AG478" i="1"/>
  <c r="AG477" i="1"/>
  <c r="AG476" i="1"/>
  <c r="AG475" i="1"/>
  <c r="AG474" i="1"/>
  <c r="AG473" i="1"/>
  <c r="AG472" i="1"/>
  <c r="AG471" i="1"/>
  <c r="AG470" i="1"/>
  <c r="AG469" i="1"/>
  <c r="AG468" i="1"/>
  <c r="AG467" i="1"/>
  <c r="AG466" i="1"/>
  <c r="AG465" i="1"/>
  <c r="AG464" i="1"/>
  <c r="AG463" i="1"/>
  <c r="AG462" i="1"/>
  <c r="AG461" i="1"/>
  <c r="AG460" i="1"/>
  <c r="AG459" i="1"/>
  <c r="AG458" i="1"/>
  <c r="AG457" i="1"/>
  <c r="AG456" i="1"/>
  <c r="AG455" i="1"/>
  <c r="AF500" i="1"/>
  <c r="AF499" i="1"/>
  <c r="AF498" i="1"/>
  <c r="AF497" i="1"/>
  <c r="AF496" i="1"/>
  <c r="AF495" i="1"/>
  <c r="AF494" i="1"/>
  <c r="AF493" i="1"/>
  <c r="AF492" i="1"/>
  <c r="AF489" i="1"/>
  <c r="AF488" i="1"/>
  <c r="AF487" i="1"/>
  <c r="AF486" i="1"/>
  <c r="AF479" i="1"/>
  <c r="AF478" i="1"/>
  <c r="AF477" i="1"/>
  <c r="AF476" i="1"/>
  <c r="AF475" i="1"/>
  <c r="AF474" i="1"/>
  <c r="AF473" i="1"/>
  <c r="AF472" i="1"/>
  <c r="AF471" i="1"/>
  <c r="AF470" i="1"/>
  <c r="AF469" i="1"/>
  <c r="AF467" i="1"/>
  <c r="AF466" i="1"/>
  <c r="AF465" i="1"/>
  <c r="AF464" i="1"/>
  <c r="AF463" i="1"/>
  <c r="AF462" i="1"/>
  <c r="AF461" i="1"/>
  <c r="AF460" i="1"/>
  <c r="AF459" i="1"/>
  <c r="AF458" i="1"/>
  <c r="AF457" i="1"/>
  <c r="AF456" i="1"/>
  <c r="AF455" i="1"/>
  <c r="AG114" i="1" l="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G606" i="1" l="1"/>
  <c r="AF606" i="1"/>
  <c r="AG596" i="1"/>
  <c r="AF596" i="1"/>
  <c r="AG594" i="1"/>
  <c r="AF594" i="1"/>
  <c r="AF593" i="1"/>
  <c r="AG592" i="1"/>
  <c r="AF592" i="1"/>
  <c r="AG590" i="1"/>
  <c r="AF590" i="1"/>
  <c r="AG589" i="1"/>
  <c r="AF589" i="1"/>
  <c r="AG588" i="1"/>
  <c r="AF588" i="1"/>
  <c r="W598" i="1"/>
  <c r="AF598" i="1" s="1"/>
  <c r="W597" i="1"/>
  <c r="AG438" i="1" l="1"/>
  <c r="AF438" i="1"/>
  <c r="AG427" i="1"/>
  <c r="AF427" i="1"/>
  <c r="AG425" i="1"/>
  <c r="AF425" i="1"/>
  <c r="AG423" i="1" l="1"/>
  <c r="AG422" i="1"/>
  <c r="AG421" i="1"/>
  <c r="AG420" i="1"/>
  <c r="AG419" i="1"/>
  <c r="AG418" i="1"/>
  <c r="AF421" i="1"/>
  <c r="AF420" i="1"/>
  <c r="AF419" i="1"/>
  <c r="AF418" i="1"/>
  <c r="AF417" i="1"/>
  <c r="AF423" i="1"/>
  <c r="AG435" i="1"/>
  <c r="AF435" i="1"/>
  <c r="AG444" i="1"/>
  <c r="AF445" i="1"/>
  <c r="AF444" i="1"/>
  <c r="AF448" i="1"/>
  <c r="AG447" i="1"/>
  <c r="AF447" i="1"/>
  <c r="AF426" i="1" l="1"/>
  <c r="AH426" i="1" l="1"/>
  <c r="AI426" i="1" s="1"/>
  <c r="AG451" i="1"/>
  <c r="AF454" i="1"/>
  <c r="AF451" i="1"/>
  <c r="AH451" i="1" l="1"/>
  <c r="AG450" i="1" l="1"/>
  <c r="AF450" i="1"/>
  <c r="AG449" i="1"/>
  <c r="AF449" i="1"/>
  <c r="AG448" i="1"/>
  <c r="AI448" i="1"/>
  <c r="AI447" i="1"/>
  <c r="AG446" i="1"/>
  <c r="AF446" i="1"/>
  <c r="AI446" i="1" s="1"/>
  <c r="AG445" i="1"/>
  <c r="AI445" i="1"/>
  <c r="AI444" i="1"/>
  <c r="AG443" i="1"/>
  <c r="AF443" i="1"/>
  <c r="AG442" i="1"/>
  <c r="AF442" i="1"/>
  <c r="AG441" i="1"/>
  <c r="AF441" i="1"/>
  <c r="AG440" i="1"/>
  <c r="AF440" i="1"/>
  <c r="AG439" i="1"/>
  <c r="AF439" i="1"/>
  <c r="AI438" i="1"/>
  <c r="AG437" i="1"/>
  <c r="AF437" i="1"/>
  <c r="AI437" i="1" s="1"/>
  <c r="AG436" i="1"/>
  <c r="AF436" i="1"/>
  <c r="AI436" i="1" s="1"/>
  <c r="AI435" i="1"/>
  <c r="AG434" i="1"/>
  <c r="AF434" i="1"/>
  <c r="AG433" i="1"/>
  <c r="AF433" i="1"/>
  <c r="AI433" i="1" s="1"/>
  <c r="AG432" i="1"/>
  <c r="AF432" i="1"/>
  <c r="AI432" i="1" s="1"/>
  <c r="AG431" i="1"/>
  <c r="AF431" i="1"/>
  <c r="AG430" i="1"/>
  <c r="AF430" i="1"/>
  <c r="AI430" i="1" s="1"/>
  <c r="AG429" i="1"/>
  <c r="AF429" i="1"/>
  <c r="AG428" i="1"/>
  <c r="AF428" i="1"/>
  <c r="AI428" i="1" s="1"/>
  <c r="AI427" i="1"/>
  <c r="AI425" i="1"/>
  <c r="AG424" i="1"/>
  <c r="AF424" i="1"/>
  <c r="AI423" i="1"/>
  <c r="AF422" i="1"/>
  <c r="AI422" i="1" s="1"/>
  <c r="AI421" i="1"/>
  <c r="AI418" i="1"/>
  <c r="AG417" i="1"/>
  <c r="AG416" i="1"/>
  <c r="AF416" i="1"/>
  <c r="AG415" i="1"/>
  <c r="AF415" i="1"/>
  <c r="AG414" i="1"/>
  <c r="AF414" i="1"/>
  <c r="AG413" i="1"/>
  <c r="AF413" i="1"/>
  <c r="AG412" i="1"/>
  <c r="AF412" i="1"/>
  <c r="AG411" i="1"/>
  <c r="AF411" i="1"/>
  <c r="AG410" i="1"/>
  <c r="AF410" i="1"/>
  <c r="AI375" i="1"/>
  <c r="AI370" i="1"/>
  <c r="AI369" i="1"/>
  <c r="AI368" i="1"/>
  <c r="AI367" i="1"/>
  <c r="AI366" i="1"/>
  <c r="AI364" i="1"/>
  <c r="AI363" i="1"/>
  <c r="AI362" i="1"/>
  <c r="AI361" i="1"/>
  <c r="AI360" i="1"/>
  <c r="AI359" i="1"/>
  <c r="AI358" i="1"/>
  <c r="AI357" i="1"/>
  <c r="AI356" i="1"/>
  <c r="AI349" i="1"/>
  <c r="AI348" i="1"/>
  <c r="AI347" i="1"/>
  <c r="AI346" i="1"/>
  <c r="AI345" i="1"/>
  <c r="AI344" i="1"/>
  <c r="AI341" i="1"/>
  <c r="AI339" i="1"/>
  <c r="AI337" i="1"/>
  <c r="AI335" i="1"/>
  <c r="AG305" i="1"/>
  <c r="AF305" i="1"/>
  <c r="AH305" i="1" l="1"/>
  <c r="AI305" i="1" s="1"/>
  <c r="AH307" i="1"/>
  <c r="AI307" i="1" s="1"/>
  <c r="AH309" i="1"/>
  <c r="AI309" i="1" s="1"/>
  <c r="AH312" i="1"/>
  <c r="AI312" i="1" s="1"/>
  <c r="AH322" i="1"/>
  <c r="AI322" i="1" s="1"/>
  <c r="AH324" i="1"/>
  <c r="AI324" i="1" s="1"/>
  <c r="AH326" i="1"/>
  <c r="AI326" i="1" s="1"/>
  <c r="AH328" i="1"/>
  <c r="AI328" i="1" s="1"/>
  <c r="AH330" i="1"/>
  <c r="AI330" i="1" s="1"/>
  <c r="AH332" i="1"/>
  <c r="AI332" i="1" s="1"/>
  <c r="AH334" i="1"/>
  <c r="AI334" i="1" s="1"/>
  <c r="AH340" i="1"/>
  <c r="AI340" i="1" s="1"/>
  <c r="AH372" i="1"/>
  <c r="AI372" i="1" s="1"/>
  <c r="AH429" i="1"/>
  <c r="AI429" i="1" s="1"/>
  <c r="AH436" i="1"/>
  <c r="AH306" i="1"/>
  <c r="AI306" i="1" s="1"/>
  <c r="AH308" i="1"/>
  <c r="AI308" i="1" s="1"/>
  <c r="AH311" i="1"/>
  <c r="AI311" i="1" s="1"/>
  <c r="AH321" i="1"/>
  <c r="AI321" i="1" s="1"/>
  <c r="AH323" i="1"/>
  <c r="AI323" i="1" s="1"/>
  <c r="AH325" i="1"/>
  <c r="AI325" i="1" s="1"/>
  <c r="AH327" i="1"/>
  <c r="AI327" i="1" s="1"/>
  <c r="AH329" i="1"/>
  <c r="AI329" i="1" s="1"/>
  <c r="AH331" i="1"/>
  <c r="AI331" i="1" s="1"/>
  <c r="AH333" i="1"/>
  <c r="AI333" i="1" s="1"/>
  <c r="AH343" i="1"/>
  <c r="AI343" i="1" s="1"/>
  <c r="AH351" i="1"/>
  <c r="AI351" i="1" s="1"/>
  <c r="AH365" i="1"/>
  <c r="AI365" i="1" s="1"/>
  <c r="AH373" i="1"/>
  <c r="AI373" i="1" s="1"/>
  <c r="AH354" i="1"/>
  <c r="AI354" i="1" s="1"/>
  <c r="AH362" i="1"/>
  <c r="AH339" i="1"/>
  <c r="AH421" i="1"/>
  <c r="AH440" i="1"/>
  <c r="AI440" i="1" s="1"/>
  <c r="AH355" i="1"/>
  <c r="AI355" i="1" s="1"/>
  <c r="AH412" i="1"/>
  <c r="AI412" i="1" s="1"/>
  <c r="AH420" i="1"/>
  <c r="AI420" i="1" s="1"/>
  <c r="AH320" i="1"/>
  <c r="AI320" i="1" s="1"/>
  <c r="AH338" i="1"/>
  <c r="AI338" i="1" s="1"/>
  <c r="AH359" i="1"/>
  <c r="AH371" i="1"/>
  <c r="AI371" i="1" s="1"/>
  <c r="AH413" i="1"/>
  <c r="AI413" i="1" s="1"/>
  <c r="AH415" i="1"/>
  <c r="AI415" i="1" s="1"/>
  <c r="AH417" i="1"/>
  <c r="AI417" i="1" s="1"/>
  <c r="AH427" i="1"/>
  <c r="AH435" i="1"/>
  <c r="AH346" i="1"/>
  <c r="AH375" i="1"/>
  <c r="AH443" i="1"/>
  <c r="AI443" i="1" s="1"/>
  <c r="AH317" i="1"/>
  <c r="AI317" i="1" s="1"/>
  <c r="AH370" i="1"/>
  <c r="AH314" i="1"/>
  <c r="AI314" i="1" s="1"/>
  <c r="AH316" i="1"/>
  <c r="AI316" i="1" s="1"/>
  <c r="AH318" i="1"/>
  <c r="AI318" i="1" s="1"/>
  <c r="AH342" i="1"/>
  <c r="AI342" i="1" s="1"/>
  <c r="AH347" i="1"/>
  <c r="AH353" i="1"/>
  <c r="AI353" i="1" s="1"/>
  <c r="AH358" i="1"/>
  <c r="AH363" i="1"/>
  <c r="AH374" i="1"/>
  <c r="AI374" i="1" s="1"/>
  <c r="AH410" i="1"/>
  <c r="AI410" i="1" s="1"/>
  <c r="AH419" i="1"/>
  <c r="AI419" i="1" s="1"/>
  <c r="AH424" i="1"/>
  <c r="AI424" i="1" s="1"/>
  <c r="AH428" i="1"/>
  <c r="AH434" i="1"/>
  <c r="AI434" i="1" s="1"/>
  <c r="AH439" i="1"/>
  <c r="AI439" i="1" s="1"/>
  <c r="AH441" i="1"/>
  <c r="AI441" i="1" s="1"/>
  <c r="AH444" i="1"/>
  <c r="AH450" i="1"/>
  <c r="AI450" i="1" s="1"/>
  <c r="AH335" i="1"/>
  <c r="AH367" i="1"/>
  <c r="AH432" i="1"/>
  <c r="AH448" i="1"/>
  <c r="AH310" i="1"/>
  <c r="AI310" i="1" s="1"/>
  <c r="AH313" i="1"/>
  <c r="AI313" i="1" s="1"/>
  <c r="AH315" i="1"/>
  <c r="AI315" i="1" s="1"/>
  <c r="AH319" i="1"/>
  <c r="AI319" i="1" s="1"/>
  <c r="AH336" i="1"/>
  <c r="AI336" i="1" s="1"/>
  <c r="AH350" i="1"/>
  <c r="AI350" i="1" s="1"/>
  <c r="AH352" i="1"/>
  <c r="AI352" i="1" s="1"/>
  <c r="AH366" i="1"/>
  <c r="AH411" i="1"/>
  <c r="AI411" i="1" s="1"/>
  <c r="AH416" i="1"/>
  <c r="AI416" i="1" s="1"/>
  <c r="AH431" i="1"/>
  <c r="AI431" i="1" s="1"/>
  <c r="AH442" i="1"/>
  <c r="AI442" i="1" s="1"/>
  <c r="AH447" i="1"/>
  <c r="AH449" i="1"/>
  <c r="AI449" i="1" s="1"/>
  <c r="AH337" i="1"/>
  <c r="AH341" i="1"/>
  <c r="AH345" i="1"/>
  <c r="AH349" i="1"/>
  <c r="AH357" i="1"/>
  <c r="AH361" i="1"/>
  <c r="AH369" i="1"/>
  <c r="AH423" i="1"/>
  <c r="AH425" i="1"/>
  <c r="AH430" i="1"/>
  <c r="AH438" i="1"/>
  <c r="AH446" i="1"/>
  <c r="AH344" i="1"/>
  <c r="AH348" i="1"/>
  <c r="AH356" i="1"/>
  <c r="AH360" i="1"/>
  <c r="AH364" i="1"/>
  <c r="AH368" i="1"/>
  <c r="AH414" i="1"/>
  <c r="AI414" i="1" s="1"/>
  <c r="AH418" i="1"/>
  <c r="AH422" i="1"/>
  <c r="AH433" i="1"/>
  <c r="AH437" i="1"/>
  <c r="AH445" i="1"/>
  <c r="AF237" i="1" l="1"/>
  <c r="AF236" i="1"/>
  <c r="AF235" i="1"/>
  <c r="AF234" i="1"/>
  <c r="AF233" i="1"/>
  <c r="AF232" i="1"/>
  <c r="AF231" i="1"/>
  <c r="AF229" i="1"/>
  <c r="AF228" i="1"/>
  <c r="AF227" i="1"/>
  <c r="AF226" i="1"/>
  <c r="AF225" i="1"/>
  <c r="AF222" i="1"/>
  <c r="AI613" i="1" l="1"/>
  <c r="AF612" i="1"/>
  <c r="AF611" i="1"/>
  <c r="AF610" i="1"/>
  <c r="AF609" i="1"/>
  <c r="AF608" i="1"/>
  <c r="AH609" i="1" l="1"/>
  <c r="AI609" i="1" s="1"/>
  <c r="AH611" i="1"/>
  <c r="AI611" i="1" s="1"/>
  <c r="AH608" i="1"/>
  <c r="AI608" i="1" s="1"/>
  <c r="AH610" i="1"/>
  <c r="AI610" i="1" s="1"/>
  <c r="AI612" i="1"/>
  <c r="AH612" i="1"/>
  <c r="AG617" i="1" l="1"/>
  <c r="AF617" i="1"/>
  <c r="AH619" i="1" l="1"/>
  <c r="AI619" i="1" s="1"/>
  <c r="AH617" i="1"/>
  <c r="AI617" i="1" s="1"/>
  <c r="AH618" i="1"/>
  <c r="AI618" i="1" s="1"/>
  <c r="AG403" i="1"/>
  <c r="AF403" i="1"/>
  <c r="AG152" i="1" l="1"/>
  <c r="AF152" i="1"/>
  <c r="AF250" i="1" l="1"/>
  <c r="AF249" i="1"/>
  <c r="AG250" i="1"/>
  <c r="AG249" i="1"/>
  <c r="AF244" i="1"/>
  <c r="AF243" i="1"/>
  <c r="AF241" i="1"/>
  <c r="AG244" i="1"/>
  <c r="AG243" i="1"/>
  <c r="AG241" i="1"/>
  <c r="AF97" i="1" l="1"/>
  <c r="AF89" i="1"/>
  <c r="AF85" i="1"/>
  <c r="AF79" i="1"/>
  <c r="AF78" i="1"/>
  <c r="AF77" i="1"/>
  <c r="AF58" i="1"/>
  <c r="T468" i="1" l="1"/>
  <c r="AF468" i="1" s="1"/>
  <c r="AG50" i="1" l="1"/>
  <c r="AH394" i="1" l="1"/>
  <c r="AI394" i="1" s="1"/>
  <c r="U38" i="1" l="1"/>
  <c r="AG38" i="1" s="1"/>
  <c r="T38" i="1"/>
  <c r="AF38" i="1" s="1"/>
  <c r="U37" i="1"/>
  <c r="AG37" i="1" s="1"/>
  <c r="T37" i="1"/>
  <c r="AF37" i="1" s="1"/>
  <c r="AG616" i="1" l="1"/>
  <c r="AF616" i="1"/>
  <c r="AG237" i="1"/>
  <c r="AG111" i="1"/>
  <c r="AF111" i="1"/>
  <c r="AG74" i="1"/>
  <c r="AF74" i="1"/>
  <c r="AG69" i="1"/>
  <c r="AF69" i="1"/>
  <c r="AG62" i="1"/>
  <c r="AF62" i="1"/>
  <c r="AG61" i="1"/>
  <c r="AF61" i="1"/>
  <c r="AG402" i="1" l="1"/>
  <c r="AF402" i="1"/>
  <c r="AI402" i="1" s="1"/>
  <c r="AG591" i="1"/>
  <c r="AF591" i="1"/>
  <c r="AI591" i="1" s="1"/>
  <c r="AG90" i="1"/>
  <c r="AF90" i="1"/>
  <c r="AI90" i="1" s="1"/>
  <c r="AG73" i="1"/>
  <c r="AF73" i="1"/>
  <c r="AI559" i="1"/>
  <c r="AI562" i="1"/>
  <c r="AI568" i="1"/>
  <c r="AI574" i="1"/>
  <c r="AI575" i="1"/>
  <c r="AI588" i="1"/>
  <c r="AF615" i="1"/>
  <c r="AI573" i="1"/>
  <c r="AI572" i="1"/>
  <c r="AI570" i="1"/>
  <c r="AI563" i="1"/>
  <c r="AI561" i="1"/>
  <c r="AI558" i="1"/>
  <c r="AI557" i="1"/>
  <c r="AI555" i="1"/>
  <c r="AI403" i="1"/>
  <c r="AI242" i="1"/>
  <c r="AG63" i="1"/>
  <c r="AF63" i="1"/>
  <c r="AI63" i="1" s="1"/>
  <c r="AI616" i="1"/>
  <c r="AG615" i="1"/>
  <c r="AG614" i="1"/>
  <c r="AF614" i="1"/>
  <c r="AI614" i="1" s="1"/>
  <c r="AI607" i="1"/>
  <c r="AI606" i="1"/>
  <c r="AI605" i="1"/>
  <c r="AI604" i="1"/>
  <c r="AI603" i="1"/>
  <c r="AI602" i="1"/>
  <c r="AI601" i="1"/>
  <c r="AI600" i="1"/>
  <c r="AI595" i="1"/>
  <c r="AI594" i="1"/>
  <c r="AI592" i="1"/>
  <c r="AI590" i="1"/>
  <c r="AI589" i="1"/>
  <c r="AI587" i="1"/>
  <c r="AI583" i="1"/>
  <c r="AI582" i="1"/>
  <c r="AI581" i="1"/>
  <c r="AI580" i="1"/>
  <c r="AI578" i="1"/>
  <c r="AI577" i="1"/>
  <c r="AI576" i="1"/>
  <c r="AI571" i="1"/>
  <c r="AI567" i="1"/>
  <c r="AI565" i="1"/>
  <c r="AI554" i="1"/>
  <c r="AI552" i="1"/>
  <c r="AI551" i="1"/>
  <c r="AI550" i="1"/>
  <c r="AG501" i="1"/>
  <c r="AF501" i="1"/>
  <c r="AI501" i="1" s="1"/>
  <c r="AG491" i="1"/>
  <c r="AF491" i="1"/>
  <c r="AI491" i="1" s="1"/>
  <c r="AG490" i="1"/>
  <c r="AF490" i="1"/>
  <c r="AG485" i="1"/>
  <c r="AF485" i="1"/>
  <c r="AI485" i="1" s="1"/>
  <c r="AG484" i="1"/>
  <c r="AF484" i="1"/>
  <c r="AI484" i="1" s="1"/>
  <c r="AG483" i="1"/>
  <c r="AF483" i="1"/>
  <c r="AI483" i="1" s="1"/>
  <c r="AG482" i="1"/>
  <c r="AF482" i="1"/>
  <c r="AG481" i="1"/>
  <c r="AF481" i="1"/>
  <c r="AI481" i="1" s="1"/>
  <c r="AG480" i="1"/>
  <c r="AF480" i="1"/>
  <c r="AI480" i="1" s="1"/>
  <c r="AG453" i="1"/>
  <c r="AF453" i="1"/>
  <c r="AG452" i="1"/>
  <c r="AF452" i="1"/>
  <c r="AI451" i="1"/>
  <c r="AI409" i="1"/>
  <c r="AI405" i="1"/>
  <c r="AI395" i="1"/>
  <c r="AI377" i="1"/>
  <c r="AG376" i="1"/>
  <c r="AG304" i="1"/>
  <c r="AF304" i="1"/>
  <c r="AG303" i="1"/>
  <c r="AF303" i="1"/>
  <c r="AG292" i="1"/>
  <c r="AF292" i="1"/>
  <c r="AI292" i="1" s="1"/>
  <c r="AG286" i="1"/>
  <c r="AF286" i="1"/>
  <c r="AI278" i="1"/>
  <c r="AI277" i="1"/>
  <c r="AG276" i="1"/>
  <c r="AF276" i="1"/>
  <c r="AI273" i="1"/>
  <c r="AG272" i="1"/>
  <c r="AF272" i="1"/>
  <c r="AI270" i="1"/>
  <c r="AI269" i="1"/>
  <c r="AG268" i="1"/>
  <c r="AF268" i="1"/>
  <c r="AI265" i="1"/>
  <c r="AI260" i="1"/>
  <c r="AI257" i="1"/>
  <c r="AI256" i="1"/>
  <c r="AG255" i="1"/>
  <c r="AF255" i="1"/>
  <c r="AG254" i="1"/>
  <c r="AF254" i="1"/>
  <c r="AG252" i="1"/>
  <c r="AF252" i="1"/>
  <c r="AI252" i="1" s="1"/>
  <c r="AI249" i="1"/>
  <c r="AI248" i="1"/>
  <c r="AG245" i="1"/>
  <c r="AF245" i="1"/>
  <c r="AG240" i="1"/>
  <c r="AF240" i="1"/>
  <c r="AG239" i="1"/>
  <c r="AF239" i="1"/>
  <c r="AI239" i="1" s="1"/>
  <c r="AG238" i="1"/>
  <c r="AF238" i="1"/>
  <c r="AI238" i="1" s="1"/>
  <c r="AG233" i="1"/>
  <c r="AG225" i="1"/>
  <c r="AI223" i="1"/>
  <c r="AG222" i="1"/>
  <c r="AI222" i="1"/>
  <c r="AG221" i="1"/>
  <c r="AF221" i="1"/>
  <c r="AG215" i="1"/>
  <c r="AF215" i="1"/>
  <c r="AG214" i="1"/>
  <c r="AF214" i="1"/>
  <c r="AG213" i="1"/>
  <c r="AF213" i="1"/>
  <c r="AI213" i="1" s="1"/>
  <c r="AG212" i="1"/>
  <c r="AF212" i="1"/>
  <c r="AG211" i="1"/>
  <c r="AF211" i="1"/>
  <c r="AG210" i="1"/>
  <c r="AF210" i="1"/>
  <c r="AI210" i="1" s="1"/>
  <c r="AG209" i="1"/>
  <c r="AF209" i="1"/>
  <c r="AI209" i="1" s="1"/>
  <c r="AG208" i="1"/>
  <c r="AF208" i="1"/>
  <c r="AG201" i="1"/>
  <c r="AF201" i="1"/>
  <c r="AG198" i="1"/>
  <c r="AF198" i="1"/>
  <c r="AG197" i="1"/>
  <c r="AF197" i="1"/>
  <c r="AI197" i="1" s="1"/>
  <c r="AG189" i="1"/>
  <c r="AF189" i="1"/>
  <c r="AG188" i="1"/>
  <c r="AF188" i="1"/>
  <c r="AG187" i="1"/>
  <c r="AF187" i="1"/>
  <c r="AI187" i="1" s="1"/>
  <c r="AG186" i="1"/>
  <c r="AF186" i="1"/>
  <c r="AI186" i="1" s="1"/>
  <c r="AG185" i="1"/>
  <c r="AF185" i="1"/>
  <c r="AG168" i="1"/>
  <c r="AF168" i="1"/>
  <c r="AG167" i="1"/>
  <c r="AF167" i="1"/>
  <c r="AI167" i="1" s="1"/>
  <c r="AG166" i="1"/>
  <c r="AF166" i="1"/>
  <c r="AI166" i="1" s="1"/>
  <c r="AG165" i="1"/>
  <c r="AF165" i="1"/>
  <c r="AG164" i="1"/>
  <c r="AF164" i="1"/>
  <c r="AG163" i="1"/>
  <c r="AF163" i="1"/>
  <c r="AI163" i="1" s="1"/>
  <c r="AG159" i="1"/>
  <c r="AF159" i="1"/>
  <c r="AG158" i="1"/>
  <c r="AF158" i="1"/>
  <c r="AG153" i="1"/>
  <c r="AF153" i="1"/>
  <c r="AI152" i="1"/>
  <c r="AG109" i="1"/>
  <c r="AF109" i="1"/>
  <c r="AG88" i="1"/>
  <c r="AF88" i="1"/>
  <c r="AI88" i="1" s="1"/>
  <c r="AG84" i="1"/>
  <c r="AF84" i="1"/>
  <c r="AG79" i="1"/>
  <c r="AG78" i="1"/>
  <c r="AI74" i="1"/>
  <c r="AG72" i="1"/>
  <c r="AF72" i="1"/>
  <c r="AG71" i="1"/>
  <c r="AF71" i="1"/>
  <c r="AI71" i="1" s="1"/>
  <c r="AG70" i="1"/>
  <c r="AF70" i="1"/>
  <c r="AI70" i="1" s="1"/>
  <c r="AG67" i="1"/>
  <c r="AF67" i="1"/>
  <c r="AG65" i="1"/>
  <c r="AF65" i="1"/>
  <c r="AG64" i="1"/>
  <c r="AF64" i="1"/>
  <c r="AG57" i="1"/>
  <c r="AF57" i="1"/>
  <c r="AI51" i="1"/>
  <c r="AF50" i="1"/>
  <c r="AI30" i="1"/>
  <c r="AI16" i="1"/>
  <c r="AI11" i="1"/>
  <c r="AF9" i="1"/>
  <c r="AI9" i="1" s="1"/>
  <c r="AF7" i="1"/>
  <c r="AI7" i="1" s="1"/>
  <c r="AG7" i="1"/>
  <c r="AG454" i="1"/>
  <c r="AH454" i="1" s="1"/>
  <c r="AG302" i="1"/>
  <c r="AG301" i="1"/>
  <c r="AG300" i="1"/>
  <c r="AG299" i="1"/>
  <c r="AG298" i="1"/>
  <c r="AG297" i="1"/>
  <c r="AG296" i="1"/>
  <c r="AG295" i="1"/>
  <c r="AG294" i="1"/>
  <c r="AG293" i="1"/>
  <c r="AG291" i="1"/>
  <c r="AG290" i="1"/>
  <c r="AG289" i="1"/>
  <c r="AG288" i="1"/>
  <c r="AG287" i="1"/>
  <c r="AG236" i="1"/>
  <c r="AG235" i="1"/>
  <c r="AG234" i="1"/>
  <c r="AG232" i="1"/>
  <c r="AG231" i="1"/>
  <c r="AG229" i="1"/>
  <c r="AG228" i="1"/>
  <c r="AG227" i="1"/>
  <c r="AG226" i="1"/>
  <c r="AG220" i="1"/>
  <c r="AG219" i="1"/>
  <c r="AG218" i="1"/>
  <c r="AG217" i="1"/>
  <c r="AG216" i="1"/>
  <c r="AG207" i="1"/>
  <c r="AG206" i="1"/>
  <c r="AG205" i="1"/>
  <c r="AG204" i="1"/>
  <c r="AG203" i="1"/>
  <c r="AG202" i="1"/>
  <c r="AG200" i="1"/>
  <c r="AG199" i="1"/>
  <c r="AG196" i="1"/>
  <c r="AG195" i="1"/>
  <c r="AG194" i="1"/>
  <c r="AG193" i="1"/>
  <c r="AG192" i="1"/>
  <c r="AG191" i="1"/>
  <c r="AG190" i="1"/>
  <c r="AG184" i="1"/>
  <c r="AG183" i="1"/>
  <c r="AG182" i="1"/>
  <c r="AG181" i="1"/>
  <c r="AG180" i="1"/>
  <c r="AG179" i="1"/>
  <c r="AG178" i="1"/>
  <c r="AG177" i="1"/>
  <c r="AG176" i="1"/>
  <c r="AG175" i="1"/>
  <c r="AG174" i="1"/>
  <c r="AG173" i="1"/>
  <c r="AG172" i="1"/>
  <c r="AG171" i="1"/>
  <c r="AG170" i="1"/>
  <c r="AG169" i="1"/>
  <c r="AG162" i="1"/>
  <c r="AG161" i="1"/>
  <c r="AG160" i="1"/>
  <c r="AG157" i="1"/>
  <c r="AG156" i="1"/>
  <c r="AG155" i="1"/>
  <c r="AG154" i="1"/>
  <c r="AG151" i="1"/>
  <c r="AG150" i="1"/>
  <c r="AG149" i="1"/>
  <c r="AG148" i="1"/>
  <c r="AG147" i="1"/>
  <c r="AG146" i="1"/>
  <c r="AG145" i="1"/>
  <c r="AG144" i="1"/>
  <c r="AG143" i="1"/>
  <c r="AG142" i="1"/>
  <c r="AG113" i="1"/>
  <c r="AG112" i="1"/>
  <c r="AG110" i="1"/>
  <c r="AG108" i="1"/>
  <c r="AG107" i="1"/>
  <c r="AG106" i="1"/>
  <c r="AG105" i="1"/>
  <c r="AG104" i="1"/>
  <c r="AG103" i="1"/>
  <c r="AG102" i="1"/>
  <c r="AG101" i="1"/>
  <c r="AG100" i="1"/>
  <c r="AG99" i="1"/>
  <c r="AG98" i="1"/>
  <c r="AG97" i="1"/>
  <c r="AG96" i="1"/>
  <c r="AG95" i="1"/>
  <c r="AG94" i="1"/>
  <c r="AG93" i="1"/>
  <c r="AG92" i="1"/>
  <c r="AG91" i="1"/>
  <c r="AG89" i="1"/>
  <c r="AG87" i="1"/>
  <c r="AG86" i="1"/>
  <c r="AG85" i="1"/>
  <c r="AG83" i="1"/>
  <c r="AG82" i="1"/>
  <c r="AG81" i="1"/>
  <c r="AG80" i="1"/>
  <c r="AG77" i="1"/>
  <c r="AG76" i="1"/>
  <c r="AG75" i="1"/>
  <c r="AG68" i="1"/>
  <c r="AG66" i="1"/>
  <c r="AG60" i="1"/>
  <c r="AG59" i="1"/>
  <c r="AG58" i="1"/>
  <c r="AG52" i="1"/>
  <c r="AG10" i="1"/>
  <c r="AG8" i="1"/>
  <c r="AG6" i="1"/>
  <c r="AG5" i="1"/>
  <c r="AF302" i="1"/>
  <c r="AF301" i="1"/>
  <c r="AF300" i="1"/>
  <c r="AF299" i="1"/>
  <c r="AF298" i="1"/>
  <c r="AF297" i="1"/>
  <c r="AF296" i="1"/>
  <c r="AF295" i="1"/>
  <c r="AF294" i="1"/>
  <c r="AF293" i="1"/>
  <c r="AF291" i="1"/>
  <c r="AF290" i="1"/>
  <c r="AF289" i="1"/>
  <c r="AF288" i="1"/>
  <c r="AF287" i="1"/>
  <c r="AF220" i="1"/>
  <c r="AF219" i="1"/>
  <c r="AF218" i="1"/>
  <c r="AF217" i="1"/>
  <c r="AF216" i="1"/>
  <c r="AF207" i="1"/>
  <c r="AF206" i="1"/>
  <c r="AF205" i="1"/>
  <c r="AF204" i="1"/>
  <c r="AF203" i="1"/>
  <c r="AF202" i="1"/>
  <c r="AF200" i="1"/>
  <c r="AF199" i="1"/>
  <c r="AF196" i="1"/>
  <c r="AF195" i="1"/>
  <c r="AF194" i="1"/>
  <c r="AF193" i="1"/>
  <c r="AF192" i="1"/>
  <c r="AF191" i="1"/>
  <c r="AF190" i="1"/>
  <c r="AF184" i="1"/>
  <c r="AF183" i="1"/>
  <c r="AF182" i="1"/>
  <c r="AF181" i="1"/>
  <c r="AF180" i="1"/>
  <c r="AF179" i="1"/>
  <c r="AF178" i="1"/>
  <c r="AF177" i="1"/>
  <c r="AF176" i="1"/>
  <c r="AF175" i="1"/>
  <c r="AF174" i="1"/>
  <c r="AF173" i="1"/>
  <c r="AF172" i="1"/>
  <c r="AF171" i="1"/>
  <c r="AF170" i="1"/>
  <c r="AF169" i="1"/>
  <c r="AF162" i="1"/>
  <c r="AF161" i="1"/>
  <c r="AF160" i="1"/>
  <c r="AF157" i="1"/>
  <c r="AF156" i="1"/>
  <c r="AF155" i="1"/>
  <c r="AF154" i="1"/>
  <c r="AF151" i="1"/>
  <c r="AF150" i="1"/>
  <c r="AF149" i="1"/>
  <c r="AF148" i="1"/>
  <c r="AF147" i="1"/>
  <c r="AF146" i="1"/>
  <c r="AF145" i="1"/>
  <c r="AF144" i="1"/>
  <c r="AF143" i="1"/>
  <c r="AF142" i="1"/>
  <c r="AF113" i="1"/>
  <c r="AF112" i="1"/>
  <c r="AF110" i="1"/>
  <c r="AF108" i="1"/>
  <c r="AF107" i="1"/>
  <c r="AF106" i="1"/>
  <c r="AF105" i="1"/>
  <c r="AF104" i="1"/>
  <c r="AF103" i="1"/>
  <c r="AF102" i="1"/>
  <c r="AF101" i="1"/>
  <c r="AF100" i="1"/>
  <c r="AF99" i="1"/>
  <c r="AF98" i="1"/>
  <c r="AF96" i="1"/>
  <c r="AF95" i="1"/>
  <c r="AF94" i="1"/>
  <c r="AF93" i="1"/>
  <c r="AF92" i="1"/>
  <c r="AF91" i="1"/>
  <c r="AF87" i="1"/>
  <c r="AF86" i="1"/>
  <c r="AF83" i="1"/>
  <c r="AF82" i="1"/>
  <c r="AF81" i="1"/>
  <c r="AF80" i="1"/>
  <c r="AF76" i="1"/>
  <c r="AF75" i="1"/>
  <c r="AF68" i="1"/>
  <c r="AF66" i="1"/>
  <c r="AF60" i="1"/>
  <c r="AF59" i="1"/>
  <c r="AF52" i="1"/>
  <c r="AF10" i="1"/>
  <c r="AF8" i="1"/>
  <c r="AF6" i="1"/>
  <c r="AF5" i="1"/>
  <c r="AH376" i="1" l="1"/>
  <c r="AH403" i="1"/>
  <c r="AH261" i="1"/>
  <c r="AH266" i="1"/>
  <c r="AH485" i="1"/>
  <c r="AH570" i="1"/>
  <c r="AH90" i="1"/>
  <c r="AH591" i="1"/>
  <c r="AH402" i="1"/>
  <c r="AH57" i="1"/>
  <c r="AH72" i="1"/>
  <c r="AH153" i="1"/>
  <c r="AH214" i="1"/>
  <c r="AH8" i="1"/>
  <c r="AI8" i="1" s="1"/>
  <c r="AH23" i="1"/>
  <c r="AI23" i="1" s="1"/>
  <c r="AH36" i="1"/>
  <c r="AI36" i="1" s="1"/>
  <c r="AH52" i="1"/>
  <c r="AI52" i="1" s="1"/>
  <c r="AH75" i="1"/>
  <c r="AI75" i="1" s="1"/>
  <c r="AH92" i="1"/>
  <c r="AI92" i="1" s="1"/>
  <c r="AH108" i="1"/>
  <c r="AI108" i="1" s="1"/>
  <c r="AH122" i="1"/>
  <c r="AI122" i="1" s="1"/>
  <c r="AH126" i="1"/>
  <c r="AI126" i="1" s="1"/>
  <c r="AH134" i="1"/>
  <c r="AI134" i="1" s="1"/>
  <c r="AH142" i="1"/>
  <c r="AI142" i="1" s="1"/>
  <c r="AH146" i="1"/>
  <c r="AI146" i="1" s="1"/>
  <c r="AH150" i="1"/>
  <c r="AI150" i="1" s="1"/>
  <c r="AH156" i="1"/>
  <c r="AI156" i="1" s="1"/>
  <c r="AH162" i="1"/>
  <c r="AI162" i="1" s="1"/>
  <c r="AH171" i="1"/>
  <c r="AI171" i="1" s="1"/>
  <c r="AH175" i="1"/>
  <c r="AI175" i="1" s="1"/>
  <c r="AH179" i="1"/>
  <c r="AI179" i="1" s="1"/>
  <c r="AH183" i="1"/>
  <c r="AI183" i="1" s="1"/>
  <c r="AH192" i="1"/>
  <c r="AI192" i="1" s="1"/>
  <c r="AH196" i="1"/>
  <c r="AI196" i="1" s="1"/>
  <c r="AH203" i="1"/>
  <c r="AI203" i="1" s="1"/>
  <c r="AH207" i="1"/>
  <c r="AI207" i="1" s="1"/>
  <c r="AH219" i="1"/>
  <c r="AI219" i="1" s="1"/>
  <c r="AH228" i="1"/>
  <c r="AI228" i="1" s="1"/>
  <c r="AH234" i="1"/>
  <c r="AI234" i="1" s="1"/>
  <c r="AH247" i="1"/>
  <c r="AI247" i="1" s="1"/>
  <c r="AH282" i="1"/>
  <c r="AI282" i="1" s="1"/>
  <c r="AH288" i="1"/>
  <c r="AI288" i="1" s="1"/>
  <c r="AH293" i="1"/>
  <c r="AI293" i="1" s="1"/>
  <c r="AH297" i="1"/>
  <c r="AI297" i="1" s="1"/>
  <c r="AH299" i="1"/>
  <c r="AI299" i="1" s="1"/>
  <c r="AH381" i="1"/>
  <c r="AI381" i="1" s="1"/>
  <c r="AH387" i="1"/>
  <c r="AI387" i="1" s="1"/>
  <c r="AH404" i="1"/>
  <c r="AI404" i="1" s="1"/>
  <c r="AH78" i="1"/>
  <c r="AH14" i="1"/>
  <c r="AI14" i="1" s="1"/>
  <c r="AH27" i="1"/>
  <c r="AI27" i="1" s="1"/>
  <c r="AH40" i="1"/>
  <c r="AI40" i="1" s="1"/>
  <c r="AH56" i="1"/>
  <c r="AI56" i="1" s="1"/>
  <c r="AH86" i="1"/>
  <c r="AI86" i="1" s="1"/>
  <c r="AH100" i="1"/>
  <c r="AI100" i="1" s="1"/>
  <c r="AH114" i="1"/>
  <c r="AI114" i="1" s="1"/>
  <c r="AH138" i="1"/>
  <c r="AI138" i="1" s="1"/>
  <c r="AH19" i="1"/>
  <c r="AI19" i="1" s="1"/>
  <c r="AH32" i="1"/>
  <c r="AI32" i="1" s="1"/>
  <c r="AH45" i="1"/>
  <c r="AI45" i="1" s="1"/>
  <c r="AH81" i="1"/>
  <c r="AI81" i="1" s="1"/>
  <c r="AH96" i="1"/>
  <c r="AI96" i="1" s="1"/>
  <c r="AH104" i="1"/>
  <c r="AI104" i="1" s="1"/>
  <c r="AH118" i="1"/>
  <c r="AI118" i="1" s="1"/>
  <c r="AH130" i="1"/>
  <c r="AI130" i="1" s="1"/>
  <c r="AH393" i="1"/>
  <c r="AH400" i="1"/>
  <c r="AH567" i="1"/>
  <c r="AH553" i="1"/>
  <c r="AH606" i="1"/>
  <c r="AH577" i="1"/>
  <c r="AH576" i="1"/>
  <c r="AH615" i="1"/>
  <c r="AH9" i="1"/>
  <c r="AH16" i="1"/>
  <c r="AH109" i="1"/>
  <c r="AH292" i="1"/>
  <c r="AH453" i="1"/>
  <c r="AH501" i="1"/>
  <c r="AH164" i="1"/>
  <c r="AH303" i="1"/>
  <c r="AH388" i="1"/>
  <c r="AH487" i="1"/>
  <c r="AI487" i="1" s="1"/>
  <c r="AH551" i="1"/>
  <c r="AH561" i="1"/>
  <c r="AH582" i="1"/>
  <c r="AI615" i="1"/>
  <c r="AH616" i="1"/>
  <c r="AI57" i="1"/>
  <c r="AI400" i="1"/>
  <c r="AH603" i="1"/>
  <c r="AH44" i="1"/>
  <c r="AH50" i="1"/>
  <c r="AH61" i="1"/>
  <c r="AH64" i="1"/>
  <c r="AH67" i="1"/>
  <c r="AH84" i="1"/>
  <c r="AH198" i="1"/>
  <c r="AH230" i="1"/>
  <c r="AH253" i="1"/>
  <c r="AH274" i="1"/>
  <c r="AI388" i="1"/>
  <c r="AH407" i="1"/>
  <c r="AH587" i="1"/>
  <c r="AH390" i="1"/>
  <c r="AH11" i="1"/>
  <c r="AH159" i="1"/>
  <c r="AH243" i="1"/>
  <c r="AH401" i="1"/>
  <c r="AH405" i="1"/>
  <c r="AH452" i="1"/>
  <c r="AH491" i="1"/>
  <c r="AH550" i="1"/>
  <c r="AH554" i="1"/>
  <c r="AH565" i="1"/>
  <c r="AH571" i="1"/>
  <c r="AH581" i="1"/>
  <c r="AH588" i="1"/>
  <c r="AH602" i="1"/>
  <c r="AH614" i="1"/>
  <c r="AI44" i="1"/>
  <c r="AI64" i="1"/>
  <c r="AH71" i="1"/>
  <c r="AI78" i="1"/>
  <c r="AI153" i="1"/>
  <c r="AI376" i="1"/>
  <c r="AI393" i="1"/>
  <c r="AI407" i="1"/>
  <c r="AI453" i="1"/>
  <c r="AH484" i="1"/>
  <c r="AH558" i="1"/>
  <c r="AH573" i="1"/>
  <c r="AH592" i="1"/>
  <c r="AH607" i="1"/>
  <c r="AH7" i="1"/>
  <c r="AH30" i="1"/>
  <c r="AH46" i="1"/>
  <c r="AH62" i="1"/>
  <c r="AH65" i="1"/>
  <c r="AH73" i="1"/>
  <c r="AH79" i="1"/>
  <c r="AH111" i="1"/>
  <c r="AH158" i="1"/>
  <c r="AH187" i="1"/>
  <c r="AI198" i="1"/>
  <c r="AH210" i="1"/>
  <c r="AI214" i="1"/>
  <c r="AH223" i="1"/>
  <c r="AI230" i="1"/>
  <c r="AH239" i="1"/>
  <c r="AI243" i="1"/>
  <c r="AH249" i="1"/>
  <c r="AI253" i="1"/>
  <c r="AH257" i="1"/>
  <c r="AI261" i="1"/>
  <c r="AI266" i="1"/>
  <c r="AH270" i="1"/>
  <c r="AI274" i="1"/>
  <c r="AH278" i="1"/>
  <c r="AI303" i="1"/>
  <c r="AH377" i="1"/>
  <c r="AI390" i="1"/>
  <c r="AH395" i="1"/>
  <c r="AI401" i="1"/>
  <c r="AH409" i="1"/>
  <c r="AI452" i="1"/>
  <c r="AH480" i="1"/>
  <c r="AH483" i="1"/>
  <c r="AH488" i="1"/>
  <c r="AI488" i="1" s="1"/>
  <c r="AH557" i="1"/>
  <c r="AH165" i="1"/>
  <c r="AI165" i="1"/>
  <c r="AI569" i="1"/>
  <c r="AH569" i="1"/>
  <c r="AI50" i="1"/>
  <c r="AI62" i="1"/>
  <c r="AI67" i="1"/>
  <c r="AI73" i="1"/>
  <c r="AI84" i="1"/>
  <c r="AI111" i="1"/>
  <c r="AI159" i="1"/>
  <c r="AH189" i="1"/>
  <c r="AI189" i="1"/>
  <c r="AH201" i="1"/>
  <c r="AI201" i="1"/>
  <c r="AH212" i="1"/>
  <c r="AI212" i="1"/>
  <c r="AH215" i="1"/>
  <c r="AI215" i="1"/>
  <c r="AH225" i="1"/>
  <c r="AI225" i="1"/>
  <c r="AH233" i="1"/>
  <c r="AI233" i="1"/>
  <c r="AH241" i="1"/>
  <c r="AI241" i="1"/>
  <c r="AH244" i="1"/>
  <c r="AI244" i="1"/>
  <c r="AH251" i="1"/>
  <c r="AI251" i="1"/>
  <c r="AH254" i="1"/>
  <c r="AI254" i="1"/>
  <c r="AH259" i="1"/>
  <c r="AI259" i="1"/>
  <c r="AH262" i="1"/>
  <c r="AI262" i="1"/>
  <c r="AH264" i="1"/>
  <c r="AI264" i="1"/>
  <c r="AH267" i="1"/>
  <c r="AI267" i="1"/>
  <c r="AH272" i="1"/>
  <c r="AI272" i="1"/>
  <c r="AH275" i="1"/>
  <c r="AI275" i="1"/>
  <c r="AH286" i="1"/>
  <c r="AI286" i="1"/>
  <c r="AH304" i="1"/>
  <c r="AI304" i="1"/>
  <c r="AH386" i="1"/>
  <c r="AI386" i="1"/>
  <c r="AH391" i="1"/>
  <c r="AI391" i="1"/>
  <c r="AH397" i="1"/>
  <c r="AI397" i="1"/>
  <c r="AI46" i="1"/>
  <c r="AH51" i="1"/>
  <c r="AI61" i="1"/>
  <c r="AH63" i="1"/>
  <c r="AI65" i="1"/>
  <c r="AH70" i="1"/>
  <c r="AI72" i="1"/>
  <c r="AH74" i="1"/>
  <c r="AI79" i="1"/>
  <c r="AH88" i="1"/>
  <c r="AI109" i="1"/>
  <c r="AH152" i="1"/>
  <c r="AI158" i="1"/>
  <c r="AH163" i="1"/>
  <c r="AI164" i="1"/>
  <c r="AH166" i="1"/>
  <c r="AH168" i="1"/>
  <c r="AI168" i="1"/>
  <c r="AH185" i="1"/>
  <c r="AI185" i="1"/>
  <c r="AH188" i="1"/>
  <c r="AI188" i="1"/>
  <c r="AH208" i="1"/>
  <c r="AI208" i="1"/>
  <c r="AH211" i="1"/>
  <c r="AI211" i="1"/>
  <c r="AH221" i="1"/>
  <c r="AI221" i="1"/>
  <c r="AH224" i="1"/>
  <c r="AI224" i="1"/>
  <c r="AH237" i="1"/>
  <c r="AI237" i="1"/>
  <c r="AH240" i="1"/>
  <c r="AI240" i="1"/>
  <c r="AH245" i="1"/>
  <c r="AI245" i="1"/>
  <c r="AH250" i="1"/>
  <c r="AI250" i="1"/>
  <c r="AH255" i="1"/>
  <c r="AI255" i="1"/>
  <c r="AH258" i="1"/>
  <c r="AI258" i="1"/>
  <c r="AH263" i="1"/>
  <c r="AI263" i="1"/>
  <c r="AH268" i="1"/>
  <c r="AI268" i="1"/>
  <c r="AH271" i="1"/>
  <c r="AI271" i="1"/>
  <c r="AH276" i="1"/>
  <c r="AI276" i="1"/>
  <c r="AH284" i="1"/>
  <c r="AI284" i="1"/>
  <c r="AH385" i="1"/>
  <c r="AI385" i="1"/>
  <c r="AH392" i="1"/>
  <c r="AI392" i="1"/>
  <c r="AH396" i="1"/>
  <c r="AI396" i="1"/>
  <c r="AI490" i="1"/>
  <c r="AH490" i="1"/>
  <c r="AI549" i="1"/>
  <c r="AH549" i="1"/>
  <c r="AI564" i="1"/>
  <c r="AH564" i="1"/>
  <c r="AI482" i="1"/>
  <c r="AH482" i="1"/>
  <c r="AI556" i="1"/>
  <c r="AH167" i="1"/>
  <c r="AH186" i="1"/>
  <c r="AH197" i="1"/>
  <c r="AH209" i="1"/>
  <c r="AH213" i="1"/>
  <c r="AH222" i="1"/>
  <c r="AH238" i="1"/>
  <c r="AH242" i="1"/>
  <c r="AH248" i="1"/>
  <c r="AH252" i="1"/>
  <c r="AH256" i="1"/>
  <c r="AH260" i="1"/>
  <c r="AH265" i="1"/>
  <c r="AH269" i="1"/>
  <c r="AH273" i="1"/>
  <c r="AH277" i="1"/>
  <c r="AH486" i="1"/>
  <c r="AI486" i="1" s="1"/>
  <c r="AI560" i="1"/>
  <c r="AH560" i="1"/>
  <c r="AH575" i="1"/>
  <c r="AH580" i="1"/>
  <c r="AH590" i="1"/>
  <c r="AH595" i="1"/>
  <c r="AH601" i="1"/>
  <c r="AH605" i="1"/>
  <c r="AH481" i="1"/>
  <c r="AH489" i="1"/>
  <c r="AI489" i="1" s="1"/>
  <c r="AH552" i="1"/>
  <c r="AH555" i="1"/>
  <c r="AH559" i="1"/>
  <c r="AH563" i="1"/>
  <c r="AH568" i="1"/>
  <c r="AH572" i="1"/>
  <c r="AH574" i="1"/>
  <c r="AH578" i="1"/>
  <c r="AH583" i="1"/>
  <c r="AH589" i="1"/>
  <c r="AH594" i="1"/>
  <c r="AH600" i="1"/>
  <c r="AH604" i="1"/>
  <c r="AH457" i="1"/>
  <c r="AI457" i="1" s="1"/>
  <c r="AH461" i="1"/>
  <c r="AI461" i="1" s="1"/>
  <c r="AH465" i="1"/>
  <c r="AI465" i="1" s="1"/>
  <c r="AH469" i="1"/>
  <c r="AI469" i="1" s="1"/>
  <c r="AH473" i="1"/>
  <c r="AI473" i="1" s="1"/>
  <c r="AH477" i="1"/>
  <c r="AI477" i="1" s="1"/>
  <c r="AH493" i="1"/>
  <c r="AI493" i="1" s="1"/>
  <c r="AH497" i="1"/>
  <c r="AI497" i="1" s="1"/>
  <c r="AH585" i="1"/>
  <c r="AI585" i="1" s="1"/>
  <c r="AH599" i="1"/>
  <c r="AI599" i="1" s="1"/>
  <c r="AH5" i="1"/>
  <c r="AI5" i="1" s="1"/>
  <c r="AH17" i="1"/>
  <c r="AI17" i="1" s="1"/>
  <c r="AH25" i="1"/>
  <c r="AI25" i="1" s="1"/>
  <c r="AH34" i="1"/>
  <c r="AI34" i="1" s="1"/>
  <c r="AH38" i="1"/>
  <c r="AI38" i="1" s="1"/>
  <c r="AH48" i="1"/>
  <c r="AI48" i="1" s="1"/>
  <c r="AH68" i="1"/>
  <c r="AI68" i="1" s="1"/>
  <c r="AH83" i="1"/>
  <c r="AI83" i="1" s="1"/>
  <c r="AH94" i="1"/>
  <c r="AI94" i="1" s="1"/>
  <c r="AH102" i="1"/>
  <c r="AI102" i="1" s="1"/>
  <c r="AH112" i="1"/>
  <c r="AI112" i="1" s="1"/>
  <c r="AH120" i="1"/>
  <c r="AI120" i="1" s="1"/>
  <c r="AH124" i="1"/>
  <c r="AI124" i="1" s="1"/>
  <c r="AH132" i="1"/>
  <c r="AI132" i="1" s="1"/>
  <c r="AH136" i="1"/>
  <c r="AI136" i="1" s="1"/>
  <c r="AH144" i="1"/>
  <c r="AI144" i="1" s="1"/>
  <c r="AH160" i="1"/>
  <c r="AI160" i="1" s="1"/>
  <c r="AH170" i="1"/>
  <c r="AI170" i="1" s="1"/>
  <c r="AH177" i="1"/>
  <c r="AI177" i="1" s="1"/>
  <c r="AH190" i="1"/>
  <c r="AI190" i="1" s="1"/>
  <c r="AH194" i="1"/>
  <c r="AI194" i="1" s="1"/>
  <c r="AH205" i="1"/>
  <c r="AI205" i="1" s="1"/>
  <c r="AH231" i="1"/>
  <c r="AI231" i="1" s="1"/>
  <c r="AH280" i="1"/>
  <c r="AI280" i="1" s="1"/>
  <c r="AH290" i="1"/>
  <c r="AI290" i="1" s="1"/>
  <c r="AH298" i="1"/>
  <c r="AI298" i="1" s="1"/>
  <c r="AH12" i="1"/>
  <c r="AI12" i="1" s="1"/>
  <c r="AH21" i="1"/>
  <c r="AI21" i="1" s="1"/>
  <c r="AH29" i="1"/>
  <c r="AI29" i="1" s="1"/>
  <c r="AH42" i="1"/>
  <c r="AI42" i="1" s="1"/>
  <c r="AH54" i="1"/>
  <c r="AI54" i="1" s="1"/>
  <c r="AH59" i="1"/>
  <c r="AI59" i="1" s="1"/>
  <c r="AH77" i="1"/>
  <c r="AI77" i="1" s="1"/>
  <c r="AH89" i="1"/>
  <c r="AI89" i="1" s="1"/>
  <c r="AH98" i="1"/>
  <c r="AI98" i="1" s="1"/>
  <c r="AH106" i="1"/>
  <c r="AI106" i="1" s="1"/>
  <c r="AH116" i="1"/>
  <c r="AI116" i="1" s="1"/>
  <c r="AH128" i="1"/>
  <c r="AI128" i="1" s="1"/>
  <c r="AH140" i="1"/>
  <c r="AI140" i="1" s="1"/>
  <c r="AH148" i="1"/>
  <c r="AI148" i="1" s="1"/>
  <c r="AH154" i="1"/>
  <c r="AI154" i="1" s="1"/>
  <c r="AH173" i="1"/>
  <c r="AI173" i="1" s="1"/>
  <c r="AH181" i="1"/>
  <c r="AI181" i="1" s="1"/>
  <c r="AH200" i="1"/>
  <c r="AI200" i="1" s="1"/>
  <c r="AH217" i="1"/>
  <c r="AI217" i="1" s="1"/>
  <c r="AH226" i="1"/>
  <c r="AI226" i="1" s="1"/>
  <c r="AH236" i="1"/>
  <c r="AI236" i="1" s="1"/>
  <c r="AH285" i="1"/>
  <c r="AI285" i="1" s="1"/>
  <c r="AH295" i="1"/>
  <c r="AI295" i="1" s="1"/>
  <c r="AH301" i="1"/>
  <c r="AI301" i="1" s="1"/>
  <c r="AH379" i="1"/>
  <c r="AI379" i="1" s="1"/>
  <c r="AH383" i="1"/>
  <c r="AI383" i="1" s="1"/>
  <c r="AH398" i="1"/>
  <c r="AI398" i="1" s="1"/>
  <c r="AH408" i="1"/>
  <c r="AI408" i="1" s="1"/>
  <c r="AH139" i="1"/>
  <c r="AI139" i="1" s="1"/>
  <c r="AH143" i="1"/>
  <c r="AI143" i="1" s="1"/>
  <c r="AH147" i="1"/>
  <c r="AI147" i="1" s="1"/>
  <c r="AH151" i="1"/>
  <c r="AI151" i="1" s="1"/>
  <c r="AH157" i="1"/>
  <c r="AI157" i="1" s="1"/>
  <c r="AH169" i="1"/>
  <c r="AI169" i="1" s="1"/>
  <c r="AH172" i="1"/>
  <c r="AI172" i="1" s="1"/>
  <c r="AH176" i="1"/>
  <c r="AI176" i="1" s="1"/>
  <c r="AH180" i="1"/>
  <c r="AI180" i="1" s="1"/>
  <c r="AH184" i="1"/>
  <c r="AI184" i="1" s="1"/>
  <c r="AH193" i="1"/>
  <c r="AI193" i="1" s="1"/>
  <c r="AH199" i="1"/>
  <c r="AI199" i="1" s="1"/>
  <c r="AH204" i="1"/>
  <c r="AI204" i="1" s="1"/>
  <c r="AH216" i="1"/>
  <c r="AI216" i="1" s="1"/>
  <c r="AH220" i="1"/>
  <c r="AI220" i="1" s="1"/>
  <c r="AH229" i="1"/>
  <c r="AI229" i="1" s="1"/>
  <c r="AH235" i="1"/>
  <c r="AI235" i="1" s="1"/>
  <c r="AH279" i="1"/>
  <c r="AI279" i="1" s="1"/>
  <c r="AH283" i="1"/>
  <c r="AI283" i="1" s="1"/>
  <c r="AH289" i="1"/>
  <c r="AI289" i="1" s="1"/>
  <c r="AH294" i="1"/>
  <c r="AI294" i="1" s="1"/>
  <c r="AH300" i="1"/>
  <c r="AI300" i="1" s="1"/>
  <c r="AH378" i="1"/>
  <c r="AI378" i="1" s="1"/>
  <c r="AH382" i="1"/>
  <c r="AI382" i="1" s="1"/>
  <c r="AH389" i="1"/>
  <c r="AI389" i="1" s="1"/>
  <c r="AH406" i="1"/>
  <c r="AI406" i="1" s="1"/>
  <c r="AH10" i="1"/>
  <c r="AI10" i="1" s="1"/>
  <c r="AH20" i="1"/>
  <c r="AI20" i="1" s="1"/>
  <c r="AH28" i="1"/>
  <c r="AI28" i="1" s="1"/>
  <c r="AH37" i="1"/>
  <c r="AI37" i="1" s="1"/>
  <c r="AH47" i="1"/>
  <c r="AI47" i="1" s="1"/>
  <c r="AH66" i="1"/>
  <c r="AI66" i="1" s="1"/>
  <c r="AH87" i="1"/>
  <c r="AI87" i="1" s="1"/>
  <c r="AH97" i="1"/>
  <c r="AI97" i="1" s="1"/>
  <c r="AH105" i="1"/>
  <c r="AI105" i="1" s="1"/>
  <c r="AH115" i="1"/>
  <c r="AI115" i="1" s="1"/>
  <c r="AH123" i="1"/>
  <c r="AI123" i="1" s="1"/>
  <c r="AH131" i="1"/>
  <c r="AI131" i="1" s="1"/>
  <c r="AH15" i="1"/>
  <c r="AI15" i="1" s="1"/>
  <c r="AH24" i="1"/>
  <c r="AI24" i="1" s="1"/>
  <c r="AH33" i="1"/>
  <c r="AI33" i="1" s="1"/>
  <c r="AH41" i="1"/>
  <c r="AI41" i="1" s="1"/>
  <c r="AH53" i="1"/>
  <c r="AI53" i="1" s="1"/>
  <c r="AH58" i="1"/>
  <c r="AI58" i="1" s="1"/>
  <c r="AH76" i="1"/>
  <c r="AI76" i="1" s="1"/>
  <c r="AH82" i="1"/>
  <c r="AI82" i="1" s="1"/>
  <c r="AH93" i="1"/>
  <c r="AI93" i="1" s="1"/>
  <c r="AH101" i="1"/>
  <c r="AI101" i="1" s="1"/>
  <c r="AH110" i="1"/>
  <c r="AI110" i="1" s="1"/>
  <c r="AH119" i="1"/>
  <c r="AI119" i="1" s="1"/>
  <c r="AH127" i="1"/>
  <c r="AI127" i="1" s="1"/>
  <c r="AH135" i="1"/>
  <c r="AI135" i="1" s="1"/>
  <c r="AH455" i="1"/>
  <c r="AI455" i="1" s="1"/>
  <c r="AH459" i="1"/>
  <c r="AI459" i="1" s="1"/>
  <c r="AH463" i="1"/>
  <c r="AI463" i="1" s="1"/>
  <c r="AH467" i="1"/>
  <c r="AI467" i="1" s="1"/>
  <c r="AH471" i="1"/>
  <c r="AI471" i="1" s="1"/>
  <c r="AH475" i="1"/>
  <c r="AI475" i="1" s="1"/>
  <c r="AH479" i="1"/>
  <c r="AI479" i="1" s="1"/>
  <c r="AH495" i="1"/>
  <c r="AI495" i="1" s="1"/>
  <c r="AH499" i="1"/>
  <c r="AI499" i="1" s="1"/>
  <c r="AH566" i="1"/>
  <c r="AI566" i="1" s="1"/>
  <c r="AH593" i="1"/>
  <c r="AI593" i="1" s="1"/>
  <c r="AH456" i="1"/>
  <c r="AI456" i="1" s="1"/>
  <c r="AH460" i="1"/>
  <c r="AI460" i="1" s="1"/>
  <c r="AH464" i="1"/>
  <c r="AI464" i="1" s="1"/>
  <c r="AH468" i="1"/>
  <c r="AI468" i="1" s="1"/>
  <c r="AH472" i="1"/>
  <c r="AI472" i="1" s="1"/>
  <c r="AH476" i="1"/>
  <c r="AI476" i="1" s="1"/>
  <c r="AH492" i="1"/>
  <c r="AI492" i="1" s="1"/>
  <c r="AH496" i="1"/>
  <c r="AI496" i="1" s="1"/>
  <c r="AH500" i="1"/>
  <c r="AI500" i="1" s="1"/>
  <c r="AH579" i="1"/>
  <c r="AI579" i="1" s="1"/>
  <c r="AH596" i="1"/>
  <c r="AI596" i="1" s="1"/>
  <c r="AH6" i="1"/>
  <c r="AI6" i="1" s="1"/>
  <c r="AH13" i="1"/>
  <c r="AI13" i="1" s="1"/>
  <c r="AH18" i="1"/>
  <c r="AI18" i="1" s="1"/>
  <c r="AH22" i="1"/>
  <c r="AI22" i="1" s="1"/>
  <c r="AH26" i="1"/>
  <c r="AI26" i="1" s="1"/>
  <c r="AH31" i="1"/>
  <c r="AI31" i="1" s="1"/>
  <c r="AH35" i="1"/>
  <c r="AI35" i="1" s="1"/>
  <c r="AH39" i="1"/>
  <c r="AI39" i="1" s="1"/>
  <c r="AH43" i="1"/>
  <c r="AI43" i="1" s="1"/>
  <c r="AH49" i="1"/>
  <c r="AI49" i="1" s="1"/>
  <c r="AH55" i="1"/>
  <c r="AI55" i="1" s="1"/>
  <c r="AH60" i="1"/>
  <c r="AI60" i="1" s="1"/>
  <c r="AH69" i="1"/>
  <c r="AI69" i="1" s="1"/>
  <c r="AH80" i="1"/>
  <c r="AI80" i="1" s="1"/>
  <c r="AH85" i="1"/>
  <c r="AI85" i="1" s="1"/>
  <c r="AH91" i="1"/>
  <c r="AI91" i="1" s="1"/>
  <c r="AH95" i="1"/>
  <c r="AI95" i="1" s="1"/>
  <c r="AH99" i="1"/>
  <c r="AI99" i="1" s="1"/>
  <c r="AH103" i="1"/>
  <c r="AI103" i="1" s="1"/>
  <c r="AH107" i="1"/>
  <c r="AI107" i="1" s="1"/>
  <c r="AH113" i="1"/>
  <c r="AI113" i="1" s="1"/>
  <c r="AH117" i="1"/>
  <c r="AI117" i="1" s="1"/>
  <c r="AH121" i="1"/>
  <c r="AI121" i="1" s="1"/>
  <c r="AH125" i="1"/>
  <c r="AI125" i="1" s="1"/>
  <c r="AH129" i="1"/>
  <c r="AI129" i="1" s="1"/>
  <c r="AH133" i="1"/>
  <c r="AI133" i="1" s="1"/>
  <c r="AH137" i="1"/>
  <c r="AI137" i="1" s="1"/>
  <c r="AH141" i="1"/>
  <c r="AI141" i="1" s="1"/>
  <c r="AH145" i="1"/>
  <c r="AI145" i="1" s="1"/>
  <c r="AH149" i="1"/>
  <c r="AI149" i="1" s="1"/>
  <c r="AH155" i="1"/>
  <c r="AI155" i="1" s="1"/>
  <c r="AH161" i="1"/>
  <c r="AI161" i="1" s="1"/>
  <c r="AH174" i="1"/>
  <c r="AI174" i="1" s="1"/>
  <c r="AH178" i="1"/>
  <c r="AI178" i="1" s="1"/>
  <c r="AH182" i="1"/>
  <c r="AI182" i="1" s="1"/>
  <c r="AH191" i="1"/>
  <c r="AI191" i="1" s="1"/>
  <c r="AH195" i="1"/>
  <c r="AI195" i="1" s="1"/>
  <c r="AH202" i="1"/>
  <c r="AI202" i="1" s="1"/>
  <c r="AH206" i="1"/>
  <c r="AI206" i="1" s="1"/>
  <c r="AH218" i="1"/>
  <c r="AI218" i="1" s="1"/>
  <c r="AH227" i="1"/>
  <c r="AI227" i="1" s="1"/>
  <c r="AH232" i="1"/>
  <c r="AI232" i="1" s="1"/>
  <c r="AH246" i="1"/>
  <c r="AI246" i="1" s="1"/>
  <c r="AH281" i="1"/>
  <c r="AI281" i="1" s="1"/>
  <c r="AH287" i="1"/>
  <c r="AI287" i="1" s="1"/>
  <c r="AH291" i="1"/>
  <c r="AI291" i="1" s="1"/>
  <c r="AH296" i="1"/>
  <c r="AI296" i="1" s="1"/>
  <c r="AH302" i="1"/>
  <c r="AI302" i="1" s="1"/>
  <c r="AH380" i="1"/>
  <c r="AI380" i="1" s="1"/>
  <c r="AH384" i="1"/>
  <c r="AI384" i="1" s="1"/>
  <c r="AH399" i="1"/>
  <c r="AI399" i="1" s="1"/>
  <c r="AI454" i="1"/>
  <c r="AH458" i="1"/>
  <c r="AI458" i="1" s="1"/>
  <c r="AH462" i="1"/>
  <c r="AI462" i="1" s="1"/>
  <c r="AH466" i="1"/>
  <c r="AI466" i="1" s="1"/>
  <c r="AH470" i="1"/>
  <c r="AI470" i="1" s="1"/>
  <c r="AH474" i="1"/>
  <c r="AI474" i="1" s="1"/>
  <c r="AH478" i="1"/>
  <c r="AI478" i="1" s="1"/>
  <c r="AH494" i="1"/>
  <c r="AI494" i="1" s="1"/>
  <c r="AH498" i="1"/>
  <c r="AI498" i="1" s="1"/>
  <c r="AH586" i="1"/>
  <c r="AI586" i="1" s="1"/>
  <c r="AG4" i="1" l="1"/>
  <c r="AF4" i="1"/>
  <c r="AH4" i="1" l="1"/>
  <c r="AI4" i="1" s="1"/>
  <c r="Q597" i="1" l="1"/>
  <c r="AF597" i="1" s="1"/>
  <c r="AI597" i="1" l="1"/>
  <c r="AH597" i="1"/>
  <c r="AI598" i="1"/>
  <c r="AH598" i="1"/>
</calcChain>
</file>

<file path=xl/comments1.xml><?xml version="1.0" encoding="utf-8"?>
<comments xmlns="http://schemas.openxmlformats.org/spreadsheetml/2006/main">
  <authors>
    <author>Myriam Hidekel Lima Vazquez</author>
    <author>Eduardo Gonzalez</author>
    <author>Oficina Comisario</author>
    <author>Gerardo Fabian Martinez Maldonado</author>
    <author>Carolina Isolda Peña Garduño</author>
    <author>User</author>
    <author/>
    <author>elena denisse vera vera</author>
    <author>Fatima Selene Garcia Ramirez</author>
    <author>Perla Ivonne Carlos Urdiales</author>
  </authors>
  <commentList>
    <comment ref="E5" authorId="0" shapeId="0">
      <text>
        <r>
          <rPr>
            <b/>
            <sz val="9"/>
            <color indexed="81"/>
            <rFont val="Tahoma"/>
            <family val="2"/>
          </rPr>
          <t>Myriam Hidekel Lima Vazquez:</t>
        </r>
        <r>
          <rPr>
            <sz val="9"/>
            <color indexed="81"/>
            <rFont val="Tahoma"/>
            <family val="2"/>
          </rPr>
          <t xml:space="preserve">
duda, de donde sale el resultado</t>
        </r>
      </text>
    </comment>
    <comment ref="M5" authorId="0" shapeId="0">
      <text>
        <r>
          <rPr>
            <b/>
            <sz val="9"/>
            <color indexed="81"/>
            <rFont val="Tahoma"/>
            <family val="2"/>
          </rPr>
          <t>Myriam Hidekel Lima Vazquez:</t>
        </r>
        <r>
          <rPr>
            <sz val="9"/>
            <color indexed="81"/>
            <rFont val="Tahoma"/>
            <family val="2"/>
          </rPr>
          <t xml:space="preserve">
duda de donde salen del indicador 2 al 5</t>
        </r>
      </text>
    </comment>
    <comment ref="U7" authorId="0" shapeId="0">
      <text>
        <r>
          <rPr>
            <b/>
            <sz val="9"/>
            <color indexed="81"/>
            <rFont val="Tahoma"/>
            <family val="2"/>
          </rPr>
          <t>Myriam Hidekel Lima Vazquez:</t>
        </r>
        <r>
          <rPr>
            <sz val="9"/>
            <color indexed="81"/>
            <rFont val="Tahoma"/>
            <family val="2"/>
          </rPr>
          <t xml:space="preserve">
donde se ve el resultado en la presentación? 
</t>
        </r>
      </text>
    </comment>
    <comment ref="U8" authorId="0" shapeId="0">
      <text>
        <r>
          <rPr>
            <b/>
            <sz val="9"/>
            <color indexed="81"/>
            <rFont val="Tahoma"/>
            <family val="2"/>
          </rPr>
          <t>Myriam Hidekel Lima Vazquez:</t>
        </r>
        <r>
          <rPr>
            <sz val="9"/>
            <color indexed="81"/>
            <rFont val="Tahoma"/>
            <family val="2"/>
          </rPr>
          <t xml:space="preserve">
donde se ve el resultado en la presentación? 
</t>
        </r>
      </text>
    </comment>
    <comment ref="U10" authorId="0" shapeId="0">
      <text>
        <r>
          <rPr>
            <b/>
            <sz val="9"/>
            <color indexed="81"/>
            <rFont val="Tahoma"/>
            <family val="2"/>
          </rPr>
          <t>Myriam Hidekel Lima Vazquez:</t>
        </r>
        <r>
          <rPr>
            <sz val="9"/>
            <color indexed="81"/>
            <rFont val="Tahoma"/>
            <family val="2"/>
          </rPr>
          <t xml:space="preserve">
venían 332 y en la evidencia 322</t>
        </r>
      </text>
    </comment>
    <comment ref="M11" authorId="0" shapeId="0">
      <text>
        <r>
          <rPr>
            <b/>
            <sz val="9"/>
            <color indexed="81"/>
            <rFont val="Tahoma"/>
            <family val="2"/>
          </rPr>
          <t>Myriam Hidekel Lima Vazquez:</t>
        </r>
        <r>
          <rPr>
            <sz val="9"/>
            <color indexed="81"/>
            <rFont val="Tahoma"/>
            <family val="2"/>
          </rPr>
          <t xml:space="preserve">
duda de como sale en la PP</t>
        </r>
      </text>
    </comment>
    <comment ref="U11" authorId="0" shapeId="0">
      <text>
        <r>
          <rPr>
            <b/>
            <sz val="9"/>
            <color indexed="81"/>
            <rFont val="Tahoma"/>
            <family val="2"/>
          </rPr>
          <t>Myriam Hidekel Lima Vazquez:</t>
        </r>
        <r>
          <rPr>
            <sz val="9"/>
            <color indexed="81"/>
            <rFont val="Tahoma"/>
            <family val="2"/>
          </rPr>
          <t xml:space="preserve">
donde se ve el resultado en la presentación? 
</t>
        </r>
      </text>
    </comment>
    <comment ref="M12" authorId="0" shapeId="0">
      <text>
        <r>
          <rPr>
            <b/>
            <sz val="9"/>
            <color indexed="81"/>
            <rFont val="Tahoma"/>
            <family val="2"/>
          </rPr>
          <t>Myriam Hidekel Lima Vazquez:</t>
        </r>
        <r>
          <rPr>
            <sz val="9"/>
            <color indexed="81"/>
            <rFont val="Tahoma"/>
            <family val="2"/>
          </rPr>
          <t xml:space="preserve">
duda de como sale en la PP</t>
        </r>
      </text>
    </comment>
    <comment ref="U12" authorId="0" shapeId="0">
      <text>
        <r>
          <rPr>
            <b/>
            <sz val="9"/>
            <color indexed="81"/>
            <rFont val="Tahoma"/>
            <family val="2"/>
          </rPr>
          <t>Myriam Hidekel Lima Vazquez:</t>
        </r>
        <r>
          <rPr>
            <sz val="9"/>
            <color indexed="81"/>
            <rFont val="Tahoma"/>
            <family val="2"/>
          </rPr>
          <t xml:space="preserve">
donde se ve el resultado en la presentación? 
</t>
        </r>
      </text>
    </comment>
    <comment ref="M13" authorId="0" shapeId="0">
      <text>
        <r>
          <rPr>
            <b/>
            <sz val="9"/>
            <color indexed="81"/>
            <rFont val="Tahoma"/>
            <family val="2"/>
          </rPr>
          <t>Myriam Hidekel Lima Vazquez:</t>
        </r>
        <r>
          <rPr>
            <sz val="9"/>
            <color indexed="81"/>
            <rFont val="Tahoma"/>
            <family val="2"/>
          </rPr>
          <t xml:space="preserve">
no hay evidencia</t>
        </r>
      </text>
    </comment>
    <comment ref="U13" authorId="0" shapeId="0">
      <text>
        <r>
          <rPr>
            <b/>
            <sz val="9"/>
            <color indexed="81"/>
            <rFont val="Tahoma"/>
            <family val="2"/>
          </rPr>
          <t>Myriam Hidekel Lima Vazquez:</t>
        </r>
        <r>
          <rPr>
            <sz val="9"/>
            <color indexed="81"/>
            <rFont val="Tahoma"/>
            <family val="2"/>
          </rPr>
          <t xml:space="preserve">
donde se ve el resultado en la presentación? 
</t>
        </r>
      </text>
    </comment>
    <comment ref="M14" authorId="0" shapeId="0">
      <text>
        <r>
          <rPr>
            <b/>
            <sz val="9"/>
            <color indexed="81"/>
            <rFont val="Tahoma"/>
            <family val="2"/>
          </rPr>
          <t>Myriam Hidekel Lima Vazquez:</t>
        </r>
        <r>
          <rPr>
            <sz val="9"/>
            <color indexed="81"/>
            <rFont val="Tahoma"/>
            <family val="2"/>
          </rPr>
          <t xml:space="preserve">
como lo sacan?</t>
        </r>
      </text>
    </comment>
    <comment ref="U14" authorId="0" shapeId="0">
      <text>
        <r>
          <rPr>
            <b/>
            <sz val="9"/>
            <color indexed="81"/>
            <rFont val="Tahoma"/>
            <family val="2"/>
          </rPr>
          <t>Myriam Hidekel Lima Vazquez:</t>
        </r>
        <r>
          <rPr>
            <sz val="9"/>
            <color indexed="81"/>
            <rFont val="Tahoma"/>
            <family val="2"/>
          </rPr>
          <t xml:space="preserve">
donde se ve el resultado en la presentación? 
</t>
        </r>
      </text>
    </comment>
    <comment ref="J19" authorId="0" shapeId="0">
      <text>
        <r>
          <rPr>
            <b/>
            <sz val="9"/>
            <color indexed="81"/>
            <rFont val="Tahoma"/>
            <family val="2"/>
          </rPr>
          <t>Myriam Hidekel Lima Vazquez:</t>
        </r>
        <r>
          <rPr>
            <sz val="9"/>
            <color indexed="81"/>
            <rFont val="Tahoma"/>
            <family val="2"/>
          </rPr>
          <t xml:space="preserve">
no hay evidencia</t>
        </r>
      </text>
    </comment>
    <comment ref="M19" authorId="0" shapeId="0">
      <text>
        <r>
          <rPr>
            <b/>
            <sz val="9"/>
            <color indexed="81"/>
            <rFont val="Tahoma"/>
            <family val="2"/>
          </rPr>
          <t>Myriam Hidekel Lima Vazquez:</t>
        </r>
        <r>
          <rPr>
            <sz val="9"/>
            <color indexed="81"/>
            <rFont val="Tahoma"/>
            <family val="2"/>
          </rPr>
          <t xml:space="preserve">
no hay 2 hay soo 1 evento, duda</t>
        </r>
      </text>
    </comment>
    <comment ref="M20" authorId="0" shapeId="0">
      <text>
        <r>
          <rPr>
            <b/>
            <sz val="9"/>
            <color indexed="81"/>
            <rFont val="Tahoma"/>
            <family val="2"/>
          </rPr>
          <t>Myriam Hidekel Lima Vazquez:</t>
        </r>
        <r>
          <rPr>
            <sz val="9"/>
            <color indexed="81"/>
            <rFont val="Tahoma"/>
            <family val="2"/>
          </rPr>
          <t xml:space="preserve">
no hay evidencia</t>
        </r>
      </text>
    </comment>
    <comment ref="U22" authorId="0" shapeId="0">
      <text>
        <r>
          <rPr>
            <b/>
            <sz val="9"/>
            <color indexed="81"/>
            <rFont val="Tahoma"/>
            <family val="2"/>
          </rPr>
          <t>Myriam Hidekel Lima Vazquez:</t>
        </r>
        <r>
          <rPr>
            <sz val="9"/>
            <color indexed="81"/>
            <rFont val="Tahoma"/>
            <family val="2"/>
          </rPr>
          <t xml:space="preserve">
no hay evidencia</t>
        </r>
      </text>
    </comment>
    <comment ref="J23" authorId="0" shapeId="0">
      <text>
        <r>
          <rPr>
            <b/>
            <sz val="9"/>
            <color indexed="81"/>
            <rFont val="Tahoma"/>
            <family val="2"/>
          </rPr>
          <t>Myriam Hidekel Lima Vazquez:</t>
        </r>
        <r>
          <rPr>
            <sz val="9"/>
            <color indexed="81"/>
            <rFont val="Tahoma"/>
            <family val="2"/>
          </rPr>
          <t xml:space="preserve">
en la evidencia hay 7 archivos, no 8</t>
        </r>
      </text>
    </comment>
    <comment ref="M23" authorId="0" shapeId="0">
      <text>
        <r>
          <rPr>
            <b/>
            <sz val="9"/>
            <color indexed="81"/>
            <rFont val="Tahoma"/>
            <family val="2"/>
          </rPr>
          <t>Myriam Hidekel Lima Vazquez:</t>
        </r>
        <r>
          <rPr>
            <sz val="9"/>
            <color indexed="81"/>
            <rFont val="Tahoma"/>
            <family val="2"/>
          </rPr>
          <t xml:space="preserve">
duda</t>
        </r>
      </text>
    </comment>
    <comment ref="J26" authorId="0" shapeId="0">
      <text>
        <r>
          <rPr>
            <b/>
            <sz val="9"/>
            <color indexed="81"/>
            <rFont val="Tahoma"/>
            <family val="2"/>
          </rPr>
          <t>Myriam Hidekel Lima Vazquez:</t>
        </r>
        <r>
          <rPr>
            <sz val="9"/>
            <color indexed="81"/>
            <rFont val="Tahoma"/>
            <family val="2"/>
          </rPr>
          <t xml:space="preserve">
duda, solo hay 2 publicidades en el drive
</t>
        </r>
      </text>
    </comment>
    <comment ref="J28" authorId="0" shapeId="0">
      <text>
        <r>
          <rPr>
            <b/>
            <sz val="9"/>
            <color indexed="81"/>
            <rFont val="Tahoma"/>
            <family val="2"/>
          </rPr>
          <t>Myriam Hidekel Lima Vazquez:</t>
        </r>
        <r>
          <rPr>
            <sz val="9"/>
            <color indexed="81"/>
            <rFont val="Tahoma"/>
            <family val="2"/>
          </rPr>
          <t xml:space="preserve">
duda, solo hay 2 publicidades en el drive
</t>
        </r>
      </text>
    </comment>
    <comment ref="J29" authorId="0" shapeId="0">
      <text>
        <r>
          <rPr>
            <b/>
            <sz val="9"/>
            <color indexed="81"/>
            <rFont val="Tahoma"/>
            <family val="2"/>
          </rPr>
          <t>Myriam Hidekel Lima Vazquez:</t>
        </r>
        <r>
          <rPr>
            <sz val="9"/>
            <color indexed="81"/>
            <rFont val="Tahoma"/>
            <family val="2"/>
          </rPr>
          <t xml:space="preserve">
de donde salen los 238 en la evidencia?
</t>
        </r>
      </text>
    </comment>
    <comment ref="M29" authorId="0" shapeId="0">
      <text>
        <r>
          <rPr>
            <b/>
            <sz val="9"/>
            <color indexed="81"/>
            <rFont val="Tahoma"/>
            <family val="2"/>
          </rPr>
          <t>Myriam Hidekel Lima Vazquez:</t>
        </r>
        <r>
          <rPr>
            <sz val="9"/>
            <color indexed="81"/>
            <rFont val="Tahoma"/>
            <family val="2"/>
          </rPr>
          <t xml:space="preserve">
de donde sale?</t>
        </r>
      </text>
    </comment>
    <comment ref="U38" authorId="0" shapeId="0">
      <text>
        <r>
          <rPr>
            <b/>
            <sz val="9"/>
            <color indexed="81"/>
            <rFont val="Tahoma"/>
            <family val="2"/>
          </rPr>
          <t>Myriam Hidekel Lima Vazquez:</t>
        </r>
        <r>
          <rPr>
            <sz val="9"/>
            <color indexed="81"/>
            <rFont val="Tahoma"/>
            <family val="2"/>
          </rPr>
          <t xml:space="preserve">
evidencia confusa, no se ven las 44 solicitudes</t>
        </r>
      </text>
    </comment>
    <comment ref="J39" authorId="0" shapeId="0">
      <text>
        <r>
          <rPr>
            <b/>
            <sz val="9"/>
            <color indexed="81"/>
            <rFont val="Tahoma"/>
            <family val="2"/>
          </rPr>
          <t>Myriam Hidekel Lima Vazquez:</t>
        </r>
        <r>
          <rPr>
            <sz val="9"/>
            <color indexed="81"/>
            <rFont val="Tahoma"/>
            <family val="2"/>
          </rPr>
          <t xml:space="preserve">
solo hay fotos, no solicitudes.</t>
        </r>
      </text>
    </comment>
    <comment ref="M39" authorId="0" shapeId="0">
      <text>
        <r>
          <rPr>
            <b/>
            <sz val="9"/>
            <color indexed="81"/>
            <rFont val="Tahoma"/>
            <family val="2"/>
          </rPr>
          <t>Myriam Hidekel Lima Vazquez:</t>
        </r>
        <r>
          <rPr>
            <sz val="9"/>
            <color indexed="81"/>
            <rFont val="Tahoma"/>
            <family val="2"/>
          </rPr>
          <t xml:space="preserve">
no esta la lista de soli
</t>
        </r>
      </text>
    </comment>
    <comment ref="U39" authorId="0" shapeId="0">
      <text>
        <r>
          <rPr>
            <b/>
            <sz val="9"/>
            <color indexed="81"/>
            <rFont val="Tahoma"/>
            <family val="2"/>
          </rPr>
          <t>Myriam Hidekel Lima Vazquez:</t>
        </r>
        <r>
          <rPr>
            <sz val="9"/>
            <color indexed="81"/>
            <rFont val="Tahoma"/>
            <family val="2"/>
          </rPr>
          <t xml:space="preserve">
no hay evidencia de este indicador que sea especifica</t>
        </r>
      </text>
    </comment>
    <comment ref="J40" authorId="0" shapeId="0">
      <text>
        <r>
          <rPr>
            <b/>
            <sz val="9"/>
            <color indexed="81"/>
            <rFont val="Tahoma"/>
            <family val="2"/>
          </rPr>
          <t>Myriam Hidekel Lima Vazquez:</t>
        </r>
        <r>
          <rPr>
            <sz val="9"/>
            <color indexed="81"/>
            <rFont val="Tahoma"/>
            <family val="2"/>
          </rPr>
          <t xml:space="preserve">
solo hay fotos, no solicitudes.</t>
        </r>
      </text>
    </comment>
    <comment ref="M40" authorId="0" shapeId="0">
      <text>
        <r>
          <rPr>
            <b/>
            <sz val="9"/>
            <color indexed="81"/>
            <rFont val="Tahoma"/>
            <family val="2"/>
          </rPr>
          <t>Myriam Hidekel Lima Vazquez:</t>
        </r>
        <r>
          <rPr>
            <sz val="9"/>
            <color indexed="81"/>
            <rFont val="Tahoma"/>
            <family val="2"/>
          </rPr>
          <t xml:space="preserve">
no esta la lista de soli
</t>
        </r>
      </text>
    </comment>
    <comment ref="U40" authorId="0" shapeId="0">
      <text>
        <r>
          <rPr>
            <b/>
            <sz val="9"/>
            <color indexed="81"/>
            <rFont val="Tahoma"/>
            <family val="2"/>
          </rPr>
          <t>Myriam Hidekel Lima Vazquez:</t>
        </r>
        <r>
          <rPr>
            <sz val="9"/>
            <color indexed="81"/>
            <rFont val="Tahoma"/>
            <family val="2"/>
          </rPr>
          <t xml:space="preserve">
no hay evidencia de este indicador que sea especifica</t>
        </r>
      </text>
    </comment>
    <comment ref="J56" authorId="0" shapeId="0">
      <text>
        <r>
          <rPr>
            <b/>
            <sz val="9"/>
            <color indexed="81"/>
            <rFont val="Tahoma"/>
            <family val="2"/>
          </rPr>
          <t>Myriam Hidekel Lima Vazquez:</t>
        </r>
        <r>
          <rPr>
            <sz val="9"/>
            <color indexed="81"/>
            <rFont val="Tahoma"/>
            <family val="2"/>
          </rPr>
          <t xml:space="preserve">
duda, de donde salen las 186?</t>
        </r>
      </text>
    </comment>
    <comment ref="AH68" authorId="1" shapeId="0">
      <text>
        <r>
          <rPr>
            <b/>
            <sz val="9"/>
            <color indexed="81"/>
            <rFont val="Tahoma"/>
            <family val="2"/>
          </rPr>
          <t>Eduardo Gonzalez:</t>
        </r>
        <r>
          <rPr>
            <sz val="9"/>
            <color indexed="81"/>
            <rFont val="Tahoma"/>
            <family val="2"/>
          </rPr>
          <t xml:space="preserve">
la ensu no lo ha reportado</t>
        </r>
      </text>
    </comment>
    <comment ref="AH69" authorId="1" shapeId="0">
      <text>
        <r>
          <rPr>
            <b/>
            <sz val="9"/>
            <color indexed="81"/>
            <rFont val="Tahoma"/>
            <family val="2"/>
          </rPr>
          <t>Eduardo Gonzalez:</t>
        </r>
        <r>
          <rPr>
            <sz val="9"/>
            <color indexed="81"/>
            <rFont val="Tahoma"/>
            <family val="2"/>
          </rPr>
          <t xml:space="preserve">
la ensu no lo ha reportado</t>
        </r>
      </text>
    </comment>
    <comment ref="F84" authorId="0" shapeId="0">
      <text>
        <r>
          <rPr>
            <b/>
            <sz val="9"/>
            <color indexed="81"/>
            <rFont val="Tahoma"/>
            <family val="2"/>
          </rPr>
          <t>Myriam Hidekel Lima Vazquez:</t>
        </r>
        <r>
          <rPr>
            <sz val="9"/>
            <color indexed="81"/>
            <rFont val="Tahoma"/>
            <family val="2"/>
          </rPr>
          <t xml:space="preserve">
primero es lo actual / lo anterior</t>
        </r>
      </text>
    </comment>
    <comment ref="S84" authorId="2" shapeId="0">
      <text>
        <r>
          <rPr>
            <b/>
            <sz val="16"/>
            <color indexed="81"/>
            <rFont val="Tahoma"/>
            <family val="2"/>
          </rPr>
          <t>Oficina Comisario:</t>
        </r>
        <r>
          <rPr>
            <sz val="16"/>
            <color indexed="81"/>
            <rFont val="Tahoma"/>
            <family val="2"/>
          </rPr>
          <t xml:space="preserve">
abril 2023</t>
        </r>
      </text>
    </comment>
    <comment ref="T84" authorId="2" shapeId="0">
      <text>
        <r>
          <rPr>
            <b/>
            <sz val="9"/>
            <color indexed="81"/>
            <rFont val="Tahoma"/>
            <family val="2"/>
          </rPr>
          <t>Oficina Comisario:</t>
        </r>
        <r>
          <rPr>
            <sz val="9"/>
            <color indexed="81"/>
            <rFont val="Tahoma"/>
            <family val="2"/>
          </rPr>
          <t xml:space="preserve">
abril  2022</t>
        </r>
      </text>
    </comment>
    <comment ref="U85" authorId="0" shapeId="0">
      <text>
        <r>
          <rPr>
            <b/>
            <sz val="9"/>
            <color indexed="81"/>
            <rFont val="Tahoma"/>
            <family val="2"/>
          </rPr>
          <t>Myriam Hidekel Lima Vazquez:</t>
        </r>
        <r>
          <rPr>
            <sz val="9"/>
            <color indexed="81"/>
            <rFont val="Tahoma"/>
            <family val="2"/>
          </rPr>
          <t xml:space="preserve">
no veo los datos, especificamente donde esta el dato reportado aquí? </t>
        </r>
      </text>
    </comment>
    <comment ref="U86" authorId="0" shapeId="0">
      <text>
        <r>
          <rPr>
            <b/>
            <sz val="9"/>
            <color indexed="81"/>
            <rFont val="Tahoma"/>
            <family val="2"/>
          </rPr>
          <t>Myriam Hidekel Lima Vazquez:</t>
        </r>
        <r>
          <rPr>
            <sz val="9"/>
            <color indexed="81"/>
            <rFont val="Tahoma"/>
            <family val="2"/>
          </rPr>
          <t xml:space="preserve">
no veo los datos, especificamente donde esta el dato reportado aquí? </t>
        </r>
      </text>
    </comment>
    <comment ref="U153" authorId="0" shapeId="0">
      <text>
        <r>
          <rPr>
            <b/>
            <sz val="9"/>
            <color indexed="81"/>
            <rFont val="Tahoma"/>
            <family val="2"/>
          </rPr>
          <t>Myriam Hidekel Lima Vazquez:</t>
        </r>
        <r>
          <rPr>
            <sz val="9"/>
            <color indexed="81"/>
            <rFont val="Tahoma"/>
            <family val="2"/>
          </rPr>
          <t xml:space="preserve">
porque son 11 pdfs y se reportan 13 levantamientos ?</t>
        </r>
      </text>
    </comment>
    <comment ref="M161" authorId="0" shapeId="0">
      <text>
        <r>
          <rPr>
            <b/>
            <sz val="9"/>
            <color indexed="81"/>
            <rFont val="Tahoma"/>
            <family val="2"/>
          </rPr>
          <t>Myriam Hidekel Lima Vazquez:</t>
        </r>
        <r>
          <rPr>
            <sz val="9"/>
            <color indexed="81"/>
            <rFont val="Tahoma"/>
            <family val="2"/>
          </rPr>
          <t xml:space="preserve">
cambiar a cantidad
</t>
        </r>
      </text>
    </comment>
    <comment ref="U184" authorId="0" shapeId="0">
      <text>
        <r>
          <rPr>
            <b/>
            <sz val="9"/>
            <color indexed="81"/>
            <rFont val="Tahoma"/>
            <family val="2"/>
          </rPr>
          <t>Myriam Hidekel Lima Vazquez:</t>
        </r>
        <r>
          <rPr>
            <sz val="9"/>
            <color indexed="81"/>
            <rFont val="Tahoma"/>
            <family val="2"/>
          </rPr>
          <t xml:space="preserve">
de donde sale el 188 en el pdf? </t>
        </r>
      </text>
    </comment>
    <comment ref="U191" authorId="0" shapeId="0">
      <text>
        <r>
          <rPr>
            <b/>
            <sz val="9"/>
            <color indexed="81"/>
            <rFont val="Tahoma"/>
            <family val="2"/>
          </rPr>
          <t>Myriam Hidekel Lima Vazquez:</t>
        </r>
        <r>
          <rPr>
            <sz val="9"/>
            <color indexed="81"/>
            <rFont val="Tahoma"/>
            <family val="2"/>
          </rPr>
          <t xml:space="preserve">
de donde salen los 116 trámites? En los pdf adjuntos en el drive</t>
        </r>
      </text>
    </comment>
    <comment ref="U213" authorId="0" shapeId="0">
      <text>
        <r>
          <rPr>
            <b/>
            <sz val="9"/>
            <color indexed="81"/>
            <rFont val="Tahoma"/>
            <family val="2"/>
          </rPr>
          <t>Myriam Hidekel Lima Vazquez:</t>
        </r>
        <r>
          <rPr>
            <sz val="9"/>
            <color indexed="81"/>
            <rFont val="Tahoma"/>
            <family val="2"/>
          </rPr>
          <t xml:space="preserve">
donde salen las 21 intervenciones?</t>
        </r>
      </text>
    </comment>
    <comment ref="U225" authorId="0" shapeId="0">
      <text>
        <r>
          <rPr>
            <b/>
            <sz val="9"/>
            <color indexed="81"/>
            <rFont val="Tahoma"/>
            <family val="2"/>
          </rPr>
          <t>Myriam Hidekel Lima Vazquez:</t>
        </r>
        <r>
          <rPr>
            <sz val="9"/>
            <color indexed="81"/>
            <rFont val="Tahoma"/>
            <family val="2"/>
          </rPr>
          <t xml:space="preserve">
no puedo acceder</t>
        </r>
      </text>
    </comment>
    <comment ref="H231"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2"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3"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J233" authorId="0" shapeId="0">
      <text>
        <r>
          <rPr>
            <b/>
            <sz val="9"/>
            <color indexed="81"/>
            <rFont val="Tahoma"/>
            <family val="2"/>
          </rPr>
          <t>Myriam Hidekel Lima Vazquez:</t>
        </r>
        <r>
          <rPr>
            <sz val="9"/>
            <color indexed="81"/>
            <rFont val="Tahoma"/>
            <family val="2"/>
          </rPr>
          <t xml:space="preserve">
pendiente por aclarar pero si hay evidencia, falta completarla</t>
        </r>
      </text>
    </comment>
    <comment ref="M233" authorId="0" shapeId="0">
      <text>
        <r>
          <rPr>
            <b/>
            <sz val="9"/>
            <color indexed="81"/>
            <rFont val="Tahoma"/>
            <family val="2"/>
          </rPr>
          <t>Myriam Hidekel Lima Vazquez:</t>
        </r>
        <r>
          <rPr>
            <sz val="9"/>
            <color indexed="81"/>
            <rFont val="Tahoma"/>
            <family val="2"/>
          </rPr>
          <t xml:space="preserve">
pendiente</t>
        </r>
      </text>
    </comment>
    <comment ref="U233" authorId="0" shapeId="0">
      <text>
        <r>
          <rPr>
            <b/>
            <sz val="9"/>
            <color indexed="81"/>
            <rFont val="Tahoma"/>
            <family val="2"/>
          </rPr>
          <t>Myriam Hidekel Lima Vazquez:</t>
        </r>
        <r>
          <rPr>
            <sz val="9"/>
            <color indexed="81"/>
            <rFont val="Tahoma"/>
            <family val="2"/>
          </rPr>
          <t xml:space="preserve">
como veo los 154 reflejados en la evidencia?</t>
        </r>
      </text>
    </comment>
    <comment ref="H235"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S235" authorId="3" shapeId="0">
      <text>
        <r>
          <rPr>
            <b/>
            <sz val="9"/>
            <color indexed="81"/>
            <rFont val="Tahoma"/>
            <family val="2"/>
          </rPr>
          <t>Por periodo vacacional solo se pudieron realizar 2 operativos. Pero se compensan  con los realizados en marzo y los programados en junio.</t>
        </r>
      </text>
    </comment>
    <comment ref="H236"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Q236" authorId="3" shapeId="0">
      <text>
        <r>
          <rPr>
            <b/>
            <sz val="9"/>
            <color indexed="81"/>
            <rFont val="Tahoma"/>
            <family val="2"/>
          </rPr>
          <t xml:space="preserve">Por el corte de indicadores esta bajo el porcentaje, ya que cerro el mes el dia  viernes 31 de marzo y se saco el corte el lunes 3 de abril. 
</t>
        </r>
      </text>
    </comment>
    <comment ref="U236" authorId="0" shapeId="0">
      <text>
        <r>
          <rPr>
            <b/>
            <sz val="9"/>
            <color indexed="81"/>
            <rFont val="Tahoma"/>
            <family val="2"/>
          </rPr>
          <t>Myriam Hidekel Lima Vazquez:</t>
        </r>
        <r>
          <rPr>
            <sz val="9"/>
            <color indexed="81"/>
            <rFont val="Tahoma"/>
            <family val="2"/>
          </rPr>
          <t xml:space="preserve">
como salen las 4,131? </t>
        </r>
      </text>
    </comment>
    <comment ref="X236" authorId="0" shapeId="0">
      <text>
        <r>
          <rPr>
            <b/>
            <sz val="9"/>
            <color indexed="81"/>
            <rFont val="Tahoma"/>
            <family val="2"/>
          </rPr>
          <t>Myriam Hidekel Lima Vazquez:</t>
        </r>
        <r>
          <rPr>
            <sz val="9"/>
            <color indexed="81"/>
            <rFont val="Tahoma"/>
            <family val="2"/>
          </rPr>
          <t xml:space="preserve">
como salen las 4,131? </t>
        </r>
      </text>
    </comment>
    <comment ref="H237"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8"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E252" authorId="0" shapeId="0">
      <text>
        <r>
          <rPr>
            <b/>
            <sz val="9"/>
            <color indexed="81"/>
            <rFont val="Tahoma"/>
            <family val="2"/>
          </rPr>
          <t>Myriam Hidekel Lima Vazquez:</t>
        </r>
        <r>
          <rPr>
            <sz val="9"/>
            <color indexed="81"/>
            <rFont val="Tahoma"/>
            <family val="2"/>
          </rPr>
          <t xml:space="preserve">
</t>
        </r>
      </text>
    </comment>
    <comment ref="L272" authorId="4" shapeId="0">
      <text>
        <r>
          <rPr>
            <b/>
            <sz val="9"/>
            <color indexed="81"/>
            <rFont val="Tahoma"/>
            <family val="2"/>
          </rPr>
          <t>Carolina Isolda Peña Garduño:</t>
        </r>
        <r>
          <rPr>
            <sz val="9"/>
            <color indexed="81"/>
            <rFont val="Tahoma"/>
            <family val="2"/>
          </rPr>
          <t xml:space="preserve">
La evidencia física aún no ha sido generada</t>
        </r>
      </text>
    </comment>
    <comment ref="O272" authorId="4" shapeId="0">
      <text>
        <r>
          <rPr>
            <b/>
            <sz val="9"/>
            <color indexed="81"/>
            <rFont val="Tahoma"/>
            <family val="2"/>
          </rPr>
          <t>Carolina Isolda Peña Garduño:</t>
        </r>
        <r>
          <rPr>
            <sz val="9"/>
            <color indexed="81"/>
            <rFont val="Tahoma"/>
            <family val="2"/>
          </rPr>
          <t xml:space="preserve">
la información aún no está disponible</t>
        </r>
      </text>
    </comment>
    <comment ref="AH272" authorId="0" shapeId="0">
      <text>
        <r>
          <rPr>
            <b/>
            <sz val="9"/>
            <color indexed="81"/>
            <rFont val="Tahoma"/>
            <family val="2"/>
          </rPr>
          <t>Myriam Hidekel Lima Vazquez:</t>
        </r>
        <r>
          <rPr>
            <sz val="9"/>
            <color indexed="81"/>
            <rFont val="Tahoma"/>
            <family val="2"/>
          </rPr>
          <t xml:space="preserve">
acordarme que lo reportado en junio será loa cumulado porque es semestral</t>
        </r>
      </text>
    </comment>
    <comment ref="X301" authorId="0" shapeId="0">
      <text>
        <r>
          <rPr>
            <b/>
            <sz val="9"/>
            <color indexed="81"/>
            <rFont val="Tahoma"/>
            <family val="2"/>
          </rPr>
          <t>Myriam Hidekel Lima Vazquez:</t>
        </r>
        <r>
          <rPr>
            <sz val="9"/>
            <color indexed="81"/>
            <rFont val="Tahoma"/>
            <family val="2"/>
          </rPr>
          <t xml:space="preserve">
en el pdf hay 163 </t>
        </r>
      </text>
    </comment>
    <comment ref="J302" authorId="5" shapeId="0">
      <text>
        <r>
          <rPr>
            <b/>
            <sz val="9"/>
            <color indexed="81"/>
            <rFont val="Tahoma"/>
            <family val="2"/>
          </rPr>
          <t>User:</t>
        </r>
        <r>
          <rPr>
            <sz val="9"/>
            <color indexed="81"/>
            <rFont val="Tahoma"/>
            <family val="2"/>
          </rPr>
          <t xml:space="preserve">
En programado colocams "0" ya que la cantidad de perros y gatos esterilizados se determina entre lo solicitado y lo realizado, sin embargo estas esterilizaciones estaban programadas para servicios en brigadas, no obstante en el mes de enero no se efectuaron brigadas.</t>
        </r>
      </text>
    </comment>
    <comment ref="N302" authorId="6" shapeId="0">
      <text>
        <r>
          <rPr>
            <sz val="11"/>
            <color theme="1"/>
            <rFont val="Calibri"/>
            <family val="2"/>
            <scheme val="minor"/>
          </rPr>
          <t>======
ID#AAAAqzE2rA8
Susana Dolores Gandara Galaviz    (2023-03-06 18:32:13)
PEP-SEJ: 
No se realizaron brigadas en el mes, motivo por el cual no se programaron esterilizaciones. Informarnos si es correcto el reporte o reportamos la cantidad de brigadas programadas en este mes ya que no se puede saber cuantas esterilizaciones se van a programar si no se realizan brigadas.</t>
        </r>
      </text>
    </comment>
    <comment ref="X303" authorId="0" shapeId="0">
      <text>
        <r>
          <rPr>
            <b/>
            <sz val="9"/>
            <color indexed="81"/>
            <rFont val="Tahoma"/>
            <family val="2"/>
          </rPr>
          <t>Myriam Hidekel Lima Vazquez:</t>
        </r>
        <r>
          <rPr>
            <sz val="9"/>
            <color indexed="81"/>
            <rFont val="Tahoma"/>
            <family val="2"/>
          </rPr>
          <t xml:space="preserve">
la suma en la tablame da a 865 ( en la parte de catálogos)</t>
        </r>
      </text>
    </comment>
    <comment ref="M309" authorId="0" shapeId="0">
      <text>
        <r>
          <rPr>
            <b/>
            <sz val="9"/>
            <color indexed="81"/>
            <rFont val="Tahoma"/>
            <family val="2"/>
          </rPr>
          <t>Myriam Hidekel Lima Vazquez:</t>
        </r>
        <r>
          <rPr>
            <sz val="9"/>
            <color indexed="81"/>
            <rFont val="Tahoma"/>
            <family val="2"/>
          </rPr>
          <t xml:space="preserve">
no se realizaron presentaciones artísticas?</t>
        </r>
      </text>
    </comment>
    <comment ref="P309" authorId="5" shapeId="0">
      <text>
        <r>
          <rPr>
            <b/>
            <sz val="9"/>
            <color indexed="81"/>
            <rFont val="Tahoma"/>
            <family val="2"/>
          </rPr>
          <t>User:</t>
        </r>
        <r>
          <rPr>
            <sz val="9"/>
            <color indexed="81"/>
            <rFont val="Tahoma"/>
            <family val="2"/>
          </rPr>
          <t xml:space="preserve">
Se realiza sumatoria de todos los cortes de todos los eventos y se divide entre la cantidad de cortes. Ejemplo, en este mes hubo 3 eventos, en total fueorn 15 cortes. Se divide el total de 21,284/15 cortes=1,400</t>
        </r>
      </text>
    </comment>
    <comment ref="Q315" authorId="5" shapeId="0">
      <text>
        <r>
          <rPr>
            <b/>
            <sz val="9"/>
            <color indexed="81"/>
            <rFont val="Tahoma"/>
            <family val="2"/>
          </rPr>
          <t>User:</t>
        </r>
        <r>
          <rPr>
            <sz val="9"/>
            <color indexed="81"/>
            <rFont val="Tahoma"/>
            <family val="2"/>
          </rPr>
          <t xml:space="preserve">
Total registrado en padrón de personas beneficiarias en marzo 2022</t>
        </r>
      </text>
    </comment>
    <comment ref="T315" authorId="5" shapeId="0">
      <text>
        <r>
          <rPr>
            <b/>
            <sz val="9"/>
            <color indexed="81"/>
            <rFont val="Tahoma"/>
            <family val="2"/>
          </rPr>
          <t>User:</t>
        </r>
        <r>
          <rPr>
            <sz val="9"/>
            <color indexed="81"/>
            <rFont val="Tahoma"/>
            <family val="2"/>
          </rPr>
          <t xml:space="preserve">
Se filtró en PPB mismo período de corte, mismas disciplinas 2022 versus 2023</t>
        </r>
      </text>
    </comment>
    <comment ref="U315" authorId="0" shapeId="0">
      <text>
        <r>
          <rPr>
            <b/>
            <sz val="9"/>
            <color indexed="81"/>
            <rFont val="Tahoma"/>
            <family val="2"/>
          </rPr>
          <t>Myriam Hidekel Lima Vazquez:</t>
        </r>
        <r>
          <rPr>
            <sz val="9"/>
            <color indexed="81"/>
            <rFont val="Tahoma"/>
            <family val="2"/>
          </rPr>
          <t xml:space="preserve">
yo sumo 51 en el PDF, si son 54?</t>
        </r>
      </text>
    </comment>
    <comment ref="Z316" authorId="6" shapeId="0">
      <text>
        <r>
          <rPr>
            <sz val="11"/>
            <color theme="1"/>
            <rFont val="Calibri"/>
            <family val="2"/>
            <scheme val="minor"/>
          </rPr>
          <t>======
ID#AAAA04eSbxE
HP    (2023-07-07 17:18:54)
Pendiente comparativa por susy</t>
        </r>
      </text>
    </comment>
    <comment ref="P319" authorId="5" shapeId="0">
      <text>
        <r>
          <rPr>
            <b/>
            <sz val="9"/>
            <color indexed="81"/>
            <rFont val="Tahoma"/>
            <family val="2"/>
          </rPr>
          <t>User:</t>
        </r>
        <r>
          <rPr>
            <sz val="9"/>
            <color indexed="81"/>
            <rFont val="Tahoma"/>
            <family val="2"/>
          </rPr>
          <t xml:space="preserve">
Personas de brigadas escolares y ajedrez que se registraron</t>
        </r>
      </text>
    </comment>
    <comment ref="Q319" authorId="5" shapeId="0">
      <text>
        <r>
          <rPr>
            <b/>
            <sz val="9"/>
            <color indexed="81"/>
            <rFont val="Tahoma"/>
            <family val="2"/>
          </rPr>
          <t>User:</t>
        </r>
        <r>
          <rPr>
            <sz val="9"/>
            <color indexed="81"/>
            <rFont val="Tahoma"/>
            <family val="2"/>
          </rPr>
          <t xml:space="preserve">
Se obtiene del padrón de personas beneficiarias, personas registradas en marzo 2022</t>
        </r>
      </text>
    </comment>
    <comment ref="U319" authorId="0" shapeId="0">
      <text>
        <r>
          <rPr>
            <b/>
            <sz val="9"/>
            <color indexed="81"/>
            <rFont val="Tahoma"/>
            <family val="2"/>
          </rPr>
          <t>Myriam Hidekel Lima Vazquez:</t>
        </r>
        <r>
          <rPr>
            <sz val="9"/>
            <color indexed="81"/>
            <rFont val="Tahoma"/>
            <family val="2"/>
          </rPr>
          <t xml:space="preserve">
de donde sale el 1453?</t>
        </r>
      </text>
    </comment>
    <comment ref="U322" authorId="0" shapeId="0">
      <text>
        <r>
          <rPr>
            <b/>
            <sz val="9"/>
            <color indexed="81"/>
            <rFont val="Tahoma"/>
            <family val="2"/>
          </rPr>
          <t>Myriam Hidekel Lima Vazquez:</t>
        </r>
        <r>
          <rPr>
            <sz val="9"/>
            <color indexed="81"/>
            <rFont val="Tahoma"/>
            <family val="2"/>
          </rPr>
          <t xml:space="preserve">
no esta el 21 en la tabla </t>
        </r>
      </text>
    </comment>
    <comment ref="N323" authorId="6" shapeId="0">
      <text>
        <r>
          <rPr>
            <sz val="8"/>
            <color theme="1"/>
            <rFont val="Calibri"/>
            <family val="2"/>
            <scheme val="minor"/>
          </rPr>
          <t>======
ID#AAAAqzE2rBA
Susana Dolores Gandara Galaviz    (2023-03-06 18:52:16)
PEP-SEJ: 
Se realizaron 32 papanicolaous y se obtuvo 1 resultado alterado. Solo es importante considerar que se espera tener lo menos posible de casos alterados, ya que el enfoque es de prevención.
Asimismo, informarnos si requieren igualmente la evidencia de los 32 papanicolous, en este caso estariamos adjuntando 33 reportes, los de los papanocolaous realizados y los que resulten con alguna alteración.</t>
        </r>
      </text>
    </comment>
    <comment ref="M324" authorId="6" shapeId="0">
      <text>
        <r>
          <rPr>
            <sz val="11"/>
            <color theme="1"/>
            <rFont val="Calibri"/>
            <family val="2"/>
            <scheme val="minor"/>
          </rPr>
          <t>======
ID#AAAAqzE2rBE
Susana Dolores Gandara Galaviz    (2023-03-06 18:59:04)
Se reemplazará la evidencia una vez que la persona enlace reemplace la evidencia que compartió por la correcta</t>
        </r>
      </text>
    </comment>
    <comment ref="U325" authorId="0" shapeId="0">
      <text>
        <r>
          <rPr>
            <b/>
            <sz val="9"/>
            <color indexed="81"/>
            <rFont val="Tahoma"/>
            <family val="2"/>
          </rPr>
          <t>Myriam Hidekel Lima Vazquez:</t>
        </r>
        <r>
          <rPr>
            <sz val="9"/>
            <color indexed="81"/>
            <rFont val="Tahoma"/>
            <family val="2"/>
          </rPr>
          <t xml:space="preserve">
no da 94
</t>
        </r>
      </text>
    </comment>
    <comment ref="U326" authorId="0" shapeId="0">
      <text>
        <r>
          <rPr>
            <b/>
            <sz val="9"/>
            <color indexed="81"/>
            <rFont val="Tahoma"/>
            <family val="2"/>
          </rPr>
          <t>Myriam Hidekel Lima Vazquez:</t>
        </r>
        <r>
          <rPr>
            <sz val="9"/>
            <color indexed="81"/>
            <rFont val="Tahoma"/>
            <family val="2"/>
          </rPr>
          <t xml:space="preserve">
no da 50
</t>
        </r>
      </text>
    </comment>
    <comment ref="M335" authorId="0" shapeId="0">
      <text>
        <r>
          <rPr>
            <b/>
            <sz val="9"/>
            <color indexed="81"/>
            <rFont val="Tahoma"/>
            <family val="2"/>
          </rPr>
          <t>Myriam Hidekel Lima Vazquez:</t>
        </r>
        <r>
          <rPr>
            <sz val="9"/>
            <color indexed="81"/>
            <rFont val="Tahoma"/>
            <family val="2"/>
          </rPr>
          <t xml:space="preserve">
no concluyeron o no se hizo la actividad?</t>
        </r>
      </text>
    </comment>
    <comment ref="Q341" authorId="5" shapeId="0">
      <text>
        <r>
          <rPr>
            <b/>
            <sz val="9"/>
            <color indexed="81"/>
            <rFont val="Tahoma"/>
            <family val="2"/>
          </rPr>
          <t>User:</t>
        </r>
        <r>
          <rPr>
            <sz val="9"/>
            <color indexed="81"/>
            <rFont val="Tahoma"/>
            <family val="2"/>
          </rPr>
          <t xml:space="preserve">
1 feria en marzo 2022</t>
        </r>
      </text>
    </comment>
    <comment ref="U342" authorId="0" shapeId="0">
      <text>
        <r>
          <rPr>
            <b/>
            <sz val="9"/>
            <color indexed="81"/>
            <rFont val="Tahoma"/>
            <family val="2"/>
          </rPr>
          <t>Myriam Hidekel Lima Vazquez:</t>
        </r>
        <r>
          <rPr>
            <sz val="9"/>
            <color indexed="81"/>
            <rFont val="Tahoma"/>
            <family val="2"/>
          </rPr>
          <t xml:space="preserve">
falta 1 reporte</t>
        </r>
      </text>
    </comment>
    <comment ref="Q349" authorId="5" shapeId="0">
      <text>
        <r>
          <rPr>
            <b/>
            <sz val="9"/>
            <color indexed="81"/>
            <rFont val="Tahoma"/>
            <family val="2"/>
          </rPr>
          <t>User:</t>
        </r>
        <r>
          <rPr>
            <sz val="9"/>
            <color indexed="81"/>
            <rFont val="Tahoma"/>
            <family val="2"/>
          </rPr>
          <t xml:space="preserve">
En Marzo del año 2022 aún no operaba el programa por eso su dato programado es "0"</t>
        </r>
      </text>
    </comment>
    <comment ref="U349" authorId="0" shapeId="0">
      <text>
        <r>
          <rPr>
            <b/>
            <sz val="9"/>
            <color indexed="81"/>
            <rFont val="Tahoma"/>
            <family val="2"/>
          </rPr>
          <t>Myriam Hidekel Lima Vazquez:</t>
        </r>
        <r>
          <rPr>
            <sz val="9"/>
            <color indexed="81"/>
            <rFont val="Tahoma"/>
            <family val="2"/>
          </rPr>
          <t xml:space="preserve">
no da 157</t>
        </r>
      </text>
    </comment>
    <comment ref="U351" authorId="0" shapeId="0">
      <text>
        <r>
          <rPr>
            <b/>
            <sz val="9"/>
            <color indexed="81"/>
            <rFont val="Tahoma"/>
            <family val="2"/>
          </rPr>
          <t>Myriam Hidekel Lima Vazquez:</t>
        </r>
        <r>
          <rPr>
            <sz val="9"/>
            <color indexed="81"/>
            <rFont val="Tahoma"/>
            <family val="2"/>
          </rPr>
          <t xml:space="preserve">
no da</t>
        </r>
      </text>
    </comment>
    <comment ref="P359" authorId="0" shapeId="0">
      <text>
        <r>
          <rPr>
            <b/>
            <sz val="9"/>
            <color indexed="81"/>
            <rFont val="Tahoma"/>
            <family val="2"/>
          </rPr>
          <t>Myriam Hidekel Lima Vazquez:</t>
        </r>
        <r>
          <rPr>
            <sz val="9"/>
            <color indexed="81"/>
            <rFont val="Tahoma"/>
            <family val="2"/>
          </rPr>
          <t xml:space="preserve">
cambio por correo en donde hacen corrección</t>
        </r>
      </text>
    </comment>
    <comment ref="S359" authorId="0" shapeId="0">
      <text>
        <r>
          <rPr>
            <b/>
            <sz val="9"/>
            <color indexed="81"/>
            <rFont val="Tahoma"/>
            <family val="2"/>
          </rPr>
          <t>Myriam Hidekel Lima Vazquez:</t>
        </r>
        <r>
          <rPr>
            <sz val="9"/>
            <color indexed="81"/>
            <rFont val="Tahoma"/>
            <family val="2"/>
          </rPr>
          <t xml:space="preserve">
esperar resultado de junio de susi</t>
        </r>
      </text>
    </comment>
    <comment ref="Q360" authorId="5" shapeId="0">
      <text>
        <r>
          <rPr>
            <b/>
            <sz val="9"/>
            <color indexed="81"/>
            <rFont val="Tahoma"/>
            <family val="2"/>
          </rPr>
          <t>User:</t>
        </r>
        <r>
          <rPr>
            <sz val="9"/>
            <color indexed="81"/>
            <rFont val="Tahoma"/>
            <family val="2"/>
          </rPr>
          <t xml:space="preserve">
En el Padrón de Personas Beneficiarias durante el trimestre 143 personas han accedido a servicios, sin embargo, no se les ha aplicado el instrumento de satisfacción.</t>
        </r>
      </text>
    </comment>
    <comment ref="O372" authorId="6" shapeId="0">
      <text>
        <r>
          <rPr>
            <sz val="11"/>
            <color theme="1"/>
            <rFont val="Calibri"/>
            <family val="2"/>
            <scheme val="minor"/>
          </rPr>
          <t>======
ID#AAAAsanDv7M
Susana Dolores Gandara Galaviz    (2023-03-06 21:50:55)
PEP-SEJ:
La cantidad de reportes puede ser mayor a la cantidad de avance que se reporta, ya que una persona puede recibir más de una visita para que acceda a servicios de salud, sin embargo, en el indicador, si se está compartiendo el avance de total de personas.</t>
        </r>
      </text>
    </comment>
    <comment ref="Q374" authorId="5" shapeId="0">
      <text>
        <r>
          <rPr>
            <b/>
            <sz val="9"/>
            <color indexed="81"/>
            <rFont val="Tahoma"/>
            <family val="2"/>
          </rPr>
          <t>User:</t>
        </r>
        <r>
          <rPr>
            <sz val="9"/>
            <color indexed="81"/>
            <rFont val="Tahoma"/>
            <family val="2"/>
          </rPr>
          <t xml:space="preserve">
3 personas en marzo 2022</t>
        </r>
      </text>
    </comment>
    <comment ref="U375" authorId="0" shapeId="0">
      <text>
        <r>
          <rPr>
            <b/>
            <sz val="9"/>
            <color indexed="81"/>
            <rFont val="Tahoma"/>
            <family val="2"/>
          </rPr>
          <t>Myriam Hidekel Lima Vazquez:</t>
        </r>
        <r>
          <rPr>
            <sz val="9"/>
            <color indexed="81"/>
            <rFont val="Tahoma"/>
            <family val="2"/>
          </rPr>
          <t xml:space="preserve">
esta el pdf pero en el renglon del indicador, no aparece cantidad, el 9</t>
        </r>
      </text>
    </comment>
    <comment ref="E380" authorId="0" shapeId="0">
      <text>
        <r>
          <rPr>
            <b/>
            <sz val="9"/>
            <color indexed="81"/>
            <rFont val="Tahoma"/>
            <family val="2"/>
          </rPr>
          <t>Myriam Hidekel Lima Vazquez:</t>
        </r>
        <r>
          <rPr>
            <sz val="9"/>
            <color indexed="81"/>
            <rFont val="Tahoma"/>
            <family val="2"/>
          </rPr>
          <t xml:space="preserve">
tambien cambio la definición del indicador</t>
        </r>
      </text>
    </comment>
    <comment ref="J382" authorId="0" shapeId="0">
      <text>
        <r>
          <rPr>
            <b/>
            <sz val="9"/>
            <color indexed="81"/>
            <rFont val="Tahoma"/>
            <family val="2"/>
          </rPr>
          <t>Myriam Hidekel Lima Vazquez:</t>
        </r>
        <r>
          <rPr>
            <sz val="9"/>
            <color indexed="81"/>
            <rFont val="Tahoma"/>
            <family val="2"/>
          </rPr>
          <t xml:space="preserve">
agergar mas evidencia</t>
        </r>
      </text>
    </comment>
    <comment ref="M382" authorId="0" shapeId="0">
      <text>
        <r>
          <rPr>
            <b/>
            <sz val="9"/>
            <color indexed="81"/>
            <rFont val="Tahoma"/>
            <family val="2"/>
          </rPr>
          <t>Myriam Hidekel Lima Vazquez:</t>
        </r>
        <r>
          <rPr>
            <sz val="9"/>
            <color indexed="81"/>
            <rFont val="Tahoma"/>
            <family val="2"/>
          </rPr>
          <t xml:space="preserve">
agregar mas evidencia</t>
        </r>
      </text>
    </comment>
    <comment ref="X382" authorId="0" shapeId="0">
      <text>
        <r>
          <rPr>
            <b/>
            <sz val="9"/>
            <color indexed="81"/>
            <rFont val="Tahoma"/>
            <family val="2"/>
          </rPr>
          <t>Myriam Hidekel Lima Vazquez:</t>
        </r>
        <r>
          <rPr>
            <sz val="9"/>
            <color indexed="81"/>
            <rFont val="Tahoma"/>
            <family val="2"/>
          </rPr>
          <t xml:space="preserve">
no son 3565?</t>
        </r>
      </text>
    </comment>
    <comment ref="X394" authorId="0" shapeId="0">
      <text>
        <r>
          <rPr>
            <b/>
            <sz val="9"/>
            <color indexed="81"/>
            <rFont val="Tahoma"/>
            <family val="2"/>
          </rPr>
          <t>Myriam Hidekel Lima Vazquez:</t>
        </r>
        <r>
          <rPr>
            <sz val="9"/>
            <color indexed="81"/>
            <rFont val="Tahoma"/>
            <family val="2"/>
          </rPr>
          <t xml:space="preserve">
solo hay dos fotos, las 3 fueron en la misma cede?</t>
        </r>
      </text>
    </comment>
    <comment ref="E395" authorId="0" shapeId="0">
      <text>
        <r>
          <rPr>
            <b/>
            <sz val="12"/>
            <color indexed="81"/>
            <rFont val="Tahoma"/>
            <family val="2"/>
          </rPr>
          <t>Myriam Hidekel Lima Vazquez:</t>
        </r>
        <r>
          <rPr>
            <sz val="12"/>
            <color indexed="81"/>
            <rFont val="Tahoma"/>
            <family val="2"/>
          </rPr>
          <t xml:space="preserve">
cambia también la definición del indicador</t>
        </r>
      </text>
    </comment>
    <comment ref="E396" authorId="0" shapeId="0">
      <text>
        <r>
          <rPr>
            <b/>
            <sz val="9"/>
            <color indexed="81"/>
            <rFont val="Tahoma"/>
            <family val="2"/>
          </rPr>
          <t>Myriam Hidekel Lima Vazquez:
cambia también la definición del indicador</t>
        </r>
      </text>
    </comment>
    <comment ref="F397" authorId="0" shapeId="0">
      <text>
        <r>
          <rPr>
            <b/>
            <sz val="9"/>
            <color indexed="81"/>
            <rFont val="Tahoma"/>
            <family val="2"/>
          </rPr>
          <t>Myriam Hidekel Lima Vazquez:</t>
        </r>
        <r>
          <rPr>
            <sz val="9"/>
            <color indexed="81"/>
            <rFont val="Tahoma"/>
            <family val="2"/>
          </rPr>
          <t xml:space="preserve">
cambio tambien el objetivo del indicador</t>
        </r>
      </text>
    </comment>
    <comment ref="M397" authorId="0" shapeId="0">
      <text>
        <r>
          <rPr>
            <b/>
            <sz val="9"/>
            <color indexed="81"/>
            <rFont val="Tahoma"/>
            <family val="2"/>
          </rPr>
          <t>Myriam Hidekel Lima Vazquez:</t>
        </r>
        <r>
          <rPr>
            <sz val="9"/>
            <color indexed="81"/>
            <rFont val="Tahoma"/>
            <family val="2"/>
          </rPr>
          <t xml:space="preserve">
agregar mas evidencia</t>
        </r>
      </text>
    </comment>
    <comment ref="E398" authorId="0" shapeId="0">
      <text>
        <r>
          <rPr>
            <b/>
            <sz val="9"/>
            <color indexed="81"/>
            <rFont val="Tahoma"/>
            <family val="2"/>
          </rPr>
          <t>Myriam Hidekel Lima Vazquez:</t>
        </r>
        <r>
          <rPr>
            <sz val="9"/>
            <color indexed="81"/>
            <rFont val="Tahoma"/>
            <family val="2"/>
          </rPr>
          <t xml:space="preserve">
</t>
        </r>
        <r>
          <rPr>
            <sz val="12"/>
            <color indexed="81"/>
            <rFont val="Tahoma"/>
            <family val="2"/>
          </rPr>
          <t>cambio el objetivo y la definición</t>
        </r>
      </text>
    </comment>
    <comment ref="J398" authorId="0" shapeId="0">
      <text>
        <r>
          <rPr>
            <b/>
            <sz val="9"/>
            <color indexed="81"/>
            <rFont val="Tahoma"/>
            <family val="2"/>
          </rPr>
          <t>Myriam Hidekel Lima Vazquez:</t>
        </r>
        <r>
          <rPr>
            <sz val="9"/>
            <color indexed="81"/>
            <rFont val="Tahoma"/>
            <family val="2"/>
          </rPr>
          <t xml:space="preserve">
agregar mas evidencia</t>
        </r>
      </text>
    </comment>
    <comment ref="M398" authorId="0" shapeId="0">
      <text>
        <r>
          <rPr>
            <b/>
            <sz val="9"/>
            <color indexed="81"/>
            <rFont val="Tahoma"/>
            <family val="2"/>
          </rPr>
          <t>Myriam Hidekel Lima Vazquez:</t>
        </r>
        <r>
          <rPr>
            <sz val="9"/>
            <color indexed="81"/>
            <rFont val="Tahoma"/>
            <family val="2"/>
          </rPr>
          <t xml:space="preserve">
agregar mas evidencia</t>
        </r>
      </text>
    </comment>
    <comment ref="E400" authorId="0" shapeId="0">
      <text>
        <r>
          <rPr>
            <b/>
            <sz val="9"/>
            <color indexed="81"/>
            <rFont val="Tahoma"/>
            <family val="2"/>
          </rPr>
          <t>Myriam Hidekel Lima Vazquez:</t>
        </r>
        <r>
          <rPr>
            <sz val="9"/>
            <color indexed="81"/>
            <rFont val="Tahoma"/>
            <family val="2"/>
          </rPr>
          <t xml:space="preserve">
también cambio el objetivo y la definición del indicador</t>
        </r>
      </text>
    </comment>
    <comment ref="F400" authorId="0" shapeId="0">
      <text>
        <r>
          <rPr>
            <b/>
            <sz val="9"/>
            <color indexed="81"/>
            <rFont val="Tahoma"/>
            <family val="2"/>
          </rPr>
          <t>Myriam Hidekel Lima Vazquez:</t>
        </r>
        <r>
          <rPr>
            <sz val="9"/>
            <color indexed="81"/>
            <rFont val="Tahoma"/>
            <family val="2"/>
          </rPr>
          <t xml:space="preserve">
falta aclarar si este metodo nuevo si es el correcto para medir este indicador</t>
        </r>
      </text>
    </comment>
    <comment ref="E401" authorId="0" shapeId="0">
      <text>
        <r>
          <rPr>
            <b/>
            <sz val="9"/>
            <color indexed="81"/>
            <rFont val="Tahoma"/>
            <family val="2"/>
          </rPr>
          <t>Myriam Hidekel Lima Vazquez:</t>
        </r>
        <r>
          <rPr>
            <sz val="9"/>
            <color indexed="81"/>
            <rFont val="Tahoma"/>
            <family val="2"/>
          </rPr>
          <t xml:space="preserve">
</t>
        </r>
      </text>
    </comment>
    <comment ref="M402" authorId="0" shapeId="0">
      <text>
        <r>
          <rPr>
            <b/>
            <sz val="9"/>
            <color indexed="81"/>
            <rFont val="Tahoma"/>
            <family val="2"/>
          </rPr>
          <t>Myriam Hidekel Lima Vazquez:</t>
        </r>
        <r>
          <rPr>
            <sz val="9"/>
            <color indexed="81"/>
            <rFont val="Tahoma"/>
            <family val="2"/>
          </rPr>
          <t xml:space="preserve">
agregar mas evidencia</t>
        </r>
      </text>
    </comment>
    <comment ref="E403" authorId="0" shapeId="0">
      <text>
        <r>
          <rPr>
            <b/>
            <sz val="9"/>
            <color indexed="81"/>
            <rFont val="Tahoma"/>
            <family val="2"/>
          </rPr>
          <t>Myriam Hidekel Lima Vazquez:</t>
        </r>
        <r>
          <rPr>
            <sz val="9"/>
            <color indexed="81"/>
            <rFont val="Tahoma"/>
            <family val="2"/>
          </rPr>
          <t xml:space="preserve">
cambio también el objetivo y la definición</t>
        </r>
      </text>
    </comment>
    <comment ref="E404" authorId="0" shapeId="0">
      <text>
        <r>
          <rPr>
            <b/>
            <sz val="9"/>
            <color indexed="81"/>
            <rFont val="Tahoma"/>
            <family val="2"/>
          </rPr>
          <t>Myriam Hidekel Lima Vazquez:</t>
        </r>
        <r>
          <rPr>
            <sz val="9"/>
            <color indexed="81"/>
            <rFont val="Tahoma"/>
            <family val="2"/>
          </rPr>
          <t xml:space="preserve">
también cambio objetivo y definición</t>
        </r>
      </text>
    </comment>
    <comment ref="E406" authorId="0" shapeId="0">
      <text>
        <r>
          <rPr>
            <b/>
            <sz val="9"/>
            <color indexed="81"/>
            <rFont val="Tahoma"/>
            <family val="2"/>
          </rPr>
          <t>Myriam Hidekel Lima Vazquez:</t>
        </r>
        <r>
          <rPr>
            <sz val="9"/>
            <color indexed="81"/>
            <rFont val="Tahoma"/>
            <family val="2"/>
          </rPr>
          <t xml:space="preserve">
cambia mas, checar ficha</t>
        </r>
      </text>
    </comment>
    <comment ref="E407" authorId="0" shapeId="0">
      <text>
        <r>
          <rPr>
            <b/>
            <sz val="9"/>
            <color indexed="81"/>
            <rFont val="Tahoma"/>
            <family val="2"/>
          </rPr>
          <t>Myriam Hidekel Lima Vazquez:</t>
        </r>
        <r>
          <rPr>
            <sz val="9"/>
            <color indexed="81"/>
            <rFont val="Tahoma"/>
            <family val="2"/>
          </rPr>
          <t xml:space="preserve">
cambia mas, checar fichas</t>
        </r>
      </text>
    </comment>
    <comment ref="E413" authorId="0" shapeId="0">
      <text>
        <r>
          <rPr>
            <b/>
            <sz val="9"/>
            <color indexed="81"/>
            <rFont val="Tahoma"/>
            <family val="2"/>
          </rPr>
          <t>Myriam Hidekel Lima Vazquez:</t>
        </r>
        <r>
          <rPr>
            <sz val="9"/>
            <color indexed="81"/>
            <rFont val="Tahoma"/>
            <family val="2"/>
          </rPr>
          <t xml:space="preserve">
hay mas cambios</t>
        </r>
      </text>
    </comment>
    <comment ref="AI432" authorId="1" shapeId="0">
      <text>
        <r>
          <rPr>
            <b/>
            <sz val="9"/>
            <color indexed="81"/>
            <rFont val="Tahoma"/>
            <family val="2"/>
          </rPr>
          <t>Eduardo Gonzalez:</t>
        </r>
        <r>
          <rPr>
            <sz val="9"/>
            <color indexed="81"/>
            <rFont val="Tahoma"/>
            <family val="2"/>
          </rPr>
          <t xml:space="preserve">
no es acumulable</t>
        </r>
      </text>
    </comment>
    <comment ref="AH433" authorId="1" shapeId="0">
      <text>
        <r>
          <rPr>
            <b/>
            <sz val="9"/>
            <color indexed="81"/>
            <rFont val="Tahoma"/>
            <family val="2"/>
          </rPr>
          <t>Eduardo Gonzalez:</t>
        </r>
        <r>
          <rPr>
            <sz val="9"/>
            <color indexed="81"/>
            <rFont val="Tahoma"/>
            <family val="2"/>
          </rPr>
          <t xml:space="preserve">
no es acumulativo</t>
        </r>
      </text>
    </comment>
    <comment ref="P444" authorId="7" shapeId="0">
      <text>
        <r>
          <rPr>
            <b/>
            <sz val="9"/>
            <color indexed="81"/>
            <rFont val="Tahoma"/>
            <charset val="1"/>
          </rPr>
          <t>elena denisse vera vera:</t>
        </r>
        <r>
          <rPr>
            <sz val="9"/>
            <color indexed="81"/>
            <rFont val="Tahoma"/>
            <charset val="1"/>
          </rPr>
          <t xml:space="preserve">
Se contabilizan los expedientes activos de atención psicológica</t>
        </r>
      </text>
    </comment>
    <comment ref="M448" authorId="7" shapeId="0">
      <text>
        <r>
          <rPr>
            <b/>
            <sz val="9"/>
            <color indexed="81"/>
            <rFont val="Tahoma"/>
            <charset val="1"/>
          </rPr>
          <t>elena denisse vera vera:</t>
        </r>
        <r>
          <rPr>
            <sz val="9"/>
            <color indexed="81"/>
            <rFont val="Tahoma"/>
            <charset val="1"/>
          </rPr>
          <t xml:space="preserve">
Se toma en cuenta la beca otorgada</t>
        </r>
      </text>
    </comment>
    <comment ref="P448" authorId="7" shapeId="0">
      <text>
        <r>
          <rPr>
            <b/>
            <sz val="9"/>
            <color indexed="81"/>
            <rFont val="Tahoma"/>
            <charset val="1"/>
          </rPr>
          <t>elena denisse vera vera:</t>
        </r>
        <r>
          <rPr>
            <sz val="9"/>
            <color indexed="81"/>
            <rFont val="Tahoma"/>
            <charset val="1"/>
          </rPr>
          <t xml:space="preserve">
Se toma en cuenta la beca otorgada</t>
        </r>
      </text>
    </comment>
    <comment ref="S448" authorId="7" shapeId="0">
      <text>
        <r>
          <rPr>
            <b/>
            <sz val="9"/>
            <color indexed="81"/>
            <rFont val="Tahoma"/>
            <charset val="1"/>
          </rPr>
          <t>elena denisse vera vera:</t>
        </r>
        <r>
          <rPr>
            <sz val="9"/>
            <color indexed="81"/>
            <rFont val="Tahoma"/>
            <charset val="1"/>
          </rPr>
          <t xml:space="preserve">
Se toma en cuenta beca y apoyo a la movilidad</t>
        </r>
      </text>
    </comment>
    <comment ref="V448" authorId="7" shapeId="0">
      <text>
        <r>
          <rPr>
            <b/>
            <sz val="9"/>
            <color indexed="81"/>
            <rFont val="Tahoma"/>
            <charset val="1"/>
          </rPr>
          <t>elena denisse vera vera:</t>
        </r>
        <r>
          <rPr>
            <sz val="9"/>
            <color indexed="81"/>
            <rFont val="Tahoma"/>
            <charset val="1"/>
          </rPr>
          <t xml:space="preserve">
Se toma en cuenta la beca otorgada y beneficiarios de Jálate a Madrid</t>
        </r>
      </text>
    </comment>
    <comment ref="K450"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50" authorId="0" shapeId="0">
      <text>
        <r>
          <rPr>
            <b/>
            <sz val="9"/>
            <color indexed="81"/>
            <rFont val="Tahoma"/>
            <family val="2"/>
          </rPr>
          <t>Myriam Hidekel Lima Vazquez:</t>
        </r>
        <r>
          <rPr>
            <sz val="9"/>
            <color indexed="81"/>
            <rFont val="Tahoma"/>
            <family val="2"/>
          </rPr>
          <t xml:space="preserve">
en la evidencia se cuentan mas personas como 675</t>
        </r>
      </text>
    </comment>
    <comment ref="N451"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55" authorId="0" shapeId="0">
      <text>
        <r>
          <rPr>
            <b/>
            <sz val="9"/>
            <color indexed="81"/>
            <rFont val="Tahoma"/>
            <family val="2"/>
          </rPr>
          <t>Myriam Hidekel Lima Vazquez:</t>
        </r>
        <r>
          <rPr>
            <sz val="9"/>
            <color indexed="81"/>
            <rFont val="Tahoma"/>
            <family val="2"/>
          </rPr>
          <t xml:space="preserve">
no hay evidencia</t>
        </r>
      </text>
    </comment>
    <comment ref="Y455" authorId="7" shapeId="0">
      <text>
        <r>
          <rPr>
            <b/>
            <sz val="9"/>
            <color indexed="81"/>
            <rFont val="Tahoma"/>
            <charset val="1"/>
          </rPr>
          <t>elena denisse vera vera:</t>
        </r>
        <r>
          <rPr>
            <sz val="9"/>
            <color indexed="81"/>
            <rFont val="Tahoma"/>
            <charset val="1"/>
          </rPr>
          <t xml:space="preserve">
Se sumaron 20 miembros al padrón, dando un total de 81 miembros</t>
        </r>
      </text>
    </comment>
    <comment ref="U457" authorId="0" shapeId="0">
      <text>
        <r>
          <rPr>
            <b/>
            <sz val="9"/>
            <color indexed="81"/>
            <rFont val="Tahoma"/>
            <family val="2"/>
          </rPr>
          <t>Myriam Hidekel Lima Vazquez:</t>
        </r>
        <r>
          <rPr>
            <sz val="9"/>
            <color indexed="81"/>
            <rFont val="Tahoma"/>
            <family val="2"/>
          </rPr>
          <t xml:space="preserve">
en la suma de las evidencias da 588</t>
        </r>
      </text>
    </comment>
    <comment ref="N458" authorId="0" shapeId="0">
      <text>
        <r>
          <rPr>
            <b/>
            <sz val="9"/>
            <color indexed="81"/>
            <rFont val="Tahoma"/>
            <family val="2"/>
          </rPr>
          <t>Myriam Hidekel Lima Vazquez:</t>
        </r>
        <r>
          <rPr>
            <sz val="9"/>
            <color indexed="81"/>
            <rFont val="Tahoma"/>
            <family val="2"/>
          </rPr>
          <t xml:space="preserve">
no hay evidencia
</t>
        </r>
      </text>
    </comment>
    <comment ref="K459"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62" authorId="0" shapeId="0">
      <text>
        <r>
          <rPr>
            <b/>
            <sz val="9"/>
            <color indexed="81"/>
            <rFont val="Tahoma"/>
            <family val="2"/>
          </rPr>
          <t>Myriam Hidekel Lima Vazquez:</t>
        </r>
        <r>
          <rPr>
            <sz val="9"/>
            <color indexed="81"/>
            <rFont val="Tahoma"/>
            <family val="2"/>
          </rPr>
          <t xml:space="preserve">
duda</t>
        </r>
      </text>
    </comment>
    <comment ref="P464" authorId="7" shapeId="0">
      <text>
        <r>
          <rPr>
            <b/>
            <sz val="9"/>
            <color indexed="81"/>
            <rFont val="Tahoma"/>
            <charset val="1"/>
          </rPr>
          <t>elena denisse vera vera:</t>
        </r>
        <r>
          <rPr>
            <sz val="9"/>
            <color indexed="81"/>
            <rFont val="Tahoma"/>
            <charset val="1"/>
          </rPr>
          <t xml:space="preserve">
Se toman en cuenta los nuevos beneficiados, los 40 de la Sec. 38 son continuidad del club de feb.</t>
        </r>
      </text>
    </comment>
    <comment ref="S464" authorId="7" shapeId="0">
      <text>
        <r>
          <rPr>
            <b/>
            <sz val="9"/>
            <color indexed="81"/>
            <rFont val="Tahoma"/>
            <charset val="1"/>
          </rPr>
          <t>elena denisse vera vera:</t>
        </r>
        <r>
          <rPr>
            <sz val="9"/>
            <color indexed="81"/>
            <rFont val="Tahoma"/>
            <charset val="1"/>
          </rPr>
          <t xml:space="preserve">
Inexstencia de información en el registro</t>
        </r>
      </text>
    </comment>
    <comment ref="V464"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J465" authorId="7" shapeId="0">
      <text>
        <r>
          <rPr>
            <b/>
            <sz val="9"/>
            <color indexed="81"/>
            <rFont val="Tahoma"/>
            <charset val="1"/>
          </rPr>
          <t>elena denisse vera vera:</t>
        </r>
        <r>
          <rPr>
            <sz val="9"/>
            <color indexed="81"/>
            <rFont val="Tahoma"/>
            <charset val="1"/>
          </rPr>
          <t xml:space="preserve">
No se realizó actividad en este mes</t>
        </r>
      </text>
    </comment>
    <comment ref="K465"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65"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U466" authorId="0" shapeId="0">
      <text>
        <r>
          <rPr>
            <b/>
            <sz val="9"/>
            <color indexed="81"/>
            <rFont val="Tahoma"/>
            <family val="2"/>
          </rPr>
          <t>Myriam Hidekel Lima Vazquez:</t>
        </r>
        <r>
          <rPr>
            <sz val="9"/>
            <color indexed="81"/>
            <rFont val="Tahoma"/>
            <family val="2"/>
          </rPr>
          <t xml:space="preserve">
en la evidencia no da el total, como lo sacan?</t>
        </r>
      </text>
    </comment>
    <comment ref="N467"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S467" authorId="7" shapeId="0">
      <text>
        <r>
          <rPr>
            <b/>
            <sz val="9"/>
            <color indexed="81"/>
            <rFont val="Tahoma"/>
            <charset val="1"/>
          </rPr>
          <t>elena denisse vera vera:</t>
        </r>
        <r>
          <rPr>
            <sz val="9"/>
            <color indexed="81"/>
            <rFont val="Tahoma"/>
            <charset val="1"/>
          </rPr>
          <t xml:space="preserve">
Solo se toma en cuenta la cantidad de jóvenes registrados de nuevo ingreso</t>
        </r>
      </text>
    </comment>
    <comment ref="M471" authorId="7" shapeId="0">
      <text>
        <r>
          <rPr>
            <b/>
            <sz val="9"/>
            <color indexed="81"/>
            <rFont val="Tahoma"/>
            <charset val="1"/>
          </rPr>
          <t>elena denisse vera vera:</t>
        </r>
        <r>
          <rPr>
            <sz val="9"/>
            <color indexed="81"/>
            <rFont val="Tahoma"/>
            <charset val="1"/>
          </rPr>
          <t xml:space="preserve">
Se toma en cuenta a los jóvenes ingresados INJURED</t>
        </r>
      </text>
    </comment>
    <comment ref="P471" authorId="7" shapeId="0">
      <text>
        <r>
          <rPr>
            <b/>
            <sz val="9"/>
            <color indexed="81"/>
            <rFont val="Tahoma"/>
            <charset val="1"/>
          </rPr>
          <t>elena denisse vera vera:</t>
        </r>
        <r>
          <rPr>
            <sz val="9"/>
            <color indexed="81"/>
            <rFont val="Tahoma"/>
            <charset val="1"/>
          </rPr>
          <t xml:space="preserve">
Se toma en cuenta a los nuevos ingresos INJURED</t>
        </r>
      </text>
    </comment>
    <comment ref="S471" authorId="7" shapeId="0">
      <text>
        <r>
          <rPr>
            <b/>
            <sz val="9"/>
            <color indexed="81"/>
            <rFont val="Tahoma"/>
            <charset val="1"/>
          </rPr>
          <t>elena denisse vera vera:</t>
        </r>
        <r>
          <rPr>
            <sz val="9"/>
            <color indexed="81"/>
            <rFont val="Tahoma"/>
            <charset val="1"/>
          </rPr>
          <t xml:space="preserve">
Aforo de "Somos el mañana" (INJURED) y los ingresos a INJURED</t>
        </r>
      </text>
    </comment>
    <comment ref="V471" authorId="7" shapeId="0">
      <text>
        <r>
          <rPr>
            <b/>
            <sz val="9"/>
            <color indexed="81"/>
            <rFont val="Tahoma"/>
            <charset val="1"/>
          </rPr>
          <t>elena denisse vera vera:</t>
        </r>
        <r>
          <rPr>
            <sz val="9"/>
            <color indexed="81"/>
            <rFont val="Tahoma"/>
            <charset val="1"/>
          </rPr>
          <t xml:space="preserve">
Aforo de "Háblale al Alcalde" y los ingresos a INJURED</t>
        </r>
      </text>
    </comment>
    <comment ref="J473" authorId="7" shapeId="0">
      <text>
        <r>
          <rPr>
            <b/>
            <sz val="9"/>
            <color indexed="81"/>
            <rFont val="Tahoma"/>
            <charset val="1"/>
          </rPr>
          <t>elena denisse vera vera:</t>
        </r>
        <r>
          <rPr>
            <sz val="9"/>
            <color indexed="81"/>
            <rFont val="Tahoma"/>
            <charset val="1"/>
          </rPr>
          <t xml:space="preserve">
No se realizó banquetera en este mes</t>
        </r>
      </text>
    </comment>
    <comment ref="M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P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V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Y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Y481" authorId="6" shapeId="0">
      <text>
        <r>
          <rPr>
            <sz val="11"/>
            <color theme="1"/>
            <rFont val="Calibri"/>
            <family val="2"/>
            <scheme val="minor"/>
          </rPr>
          <t>======
ID#AAAA0vYLILk
Elda Rendón    (2023-07-14 17:19:40)
@transversalidad.immr@monterrey.gob.mx
_Assigned to transversalidad.immr@monterrey.gob.mx_</t>
        </r>
      </text>
    </comment>
    <comment ref="J487" authorId="8" shapeId="0">
      <text>
        <r>
          <rPr>
            <b/>
            <sz val="9"/>
            <color indexed="81"/>
            <rFont val="Tahoma"/>
            <family val="2"/>
          </rPr>
          <t>Fatima Selene Garcia Ramirez:</t>
        </r>
        <r>
          <rPr>
            <sz val="9"/>
            <color indexed="81"/>
            <rFont val="Tahoma"/>
            <family val="2"/>
          </rPr>
          <t xml:space="preserve">
Son 94 en total</t>
        </r>
      </text>
    </comment>
    <comment ref="J491" authorId="0" shapeId="0">
      <text>
        <r>
          <rPr>
            <b/>
            <sz val="9"/>
            <color indexed="81"/>
            <rFont val="Tahoma"/>
            <family val="2"/>
          </rPr>
          <t>Myriam Hidekel Lima Vazquez:</t>
        </r>
        <r>
          <rPr>
            <sz val="9"/>
            <color indexed="81"/>
            <rFont val="Tahoma"/>
            <family val="2"/>
          </rPr>
          <t xml:space="preserve">
NO HAY EVIDENCIA
</t>
        </r>
      </text>
    </comment>
    <comment ref="M491" authorId="0" shapeId="0">
      <text>
        <r>
          <rPr>
            <b/>
            <sz val="9"/>
            <color indexed="81"/>
            <rFont val="Tahoma"/>
            <family val="2"/>
          </rPr>
          <t>Myriam Hidekel Lima Vazquez:</t>
        </r>
        <r>
          <rPr>
            <sz val="9"/>
            <color indexed="81"/>
            <rFont val="Tahoma"/>
            <family val="2"/>
          </rPr>
          <t xml:space="preserve">
NO HAY EVIDENCIA
</t>
        </r>
      </text>
    </comment>
    <comment ref="J492" authorId="0" shapeId="0">
      <text>
        <r>
          <rPr>
            <b/>
            <sz val="9"/>
            <color indexed="81"/>
            <rFont val="Tahoma"/>
            <family val="2"/>
          </rPr>
          <t>Myriam Hidekel Lima Vazquez:</t>
        </r>
        <r>
          <rPr>
            <sz val="9"/>
            <color indexed="81"/>
            <rFont val="Tahoma"/>
            <family val="2"/>
          </rPr>
          <t xml:space="preserve">
NO HAY EVIDENCIA
</t>
        </r>
      </text>
    </comment>
    <comment ref="M492" authorId="0" shapeId="0">
      <text>
        <r>
          <rPr>
            <b/>
            <sz val="9"/>
            <color indexed="81"/>
            <rFont val="Tahoma"/>
            <family val="2"/>
          </rPr>
          <t>Myriam Hidekel Lima Vazquez:</t>
        </r>
        <r>
          <rPr>
            <sz val="9"/>
            <color indexed="81"/>
            <rFont val="Tahoma"/>
            <family val="2"/>
          </rPr>
          <t xml:space="preserve">
NO HAY EVIDENCIA
</t>
        </r>
      </text>
    </comment>
    <comment ref="J493" authorId="0" shapeId="0">
      <text>
        <r>
          <rPr>
            <b/>
            <sz val="9"/>
            <color indexed="81"/>
            <rFont val="Tahoma"/>
            <family val="2"/>
          </rPr>
          <t>Myriam Hidekel Lima Vazquez:</t>
        </r>
        <r>
          <rPr>
            <sz val="9"/>
            <color indexed="81"/>
            <rFont val="Tahoma"/>
            <family val="2"/>
          </rPr>
          <t xml:space="preserve">
ES CORRECTO 100? PORQUE ES MUCHO EL CAMBIO A QUE EN FEBRERO ES 1/ NO HAY EVIDENCIA</t>
        </r>
      </text>
    </comment>
    <comment ref="M493" authorId="0" shapeId="0">
      <text>
        <r>
          <rPr>
            <b/>
            <sz val="9"/>
            <color indexed="81"/>
            <rFont val="Tahoma"/>
            <family val="2"/>
          </rPr>
          <t>Myriam Hidekel Lima Vazquez:</t>
        </r>
        <r>
          <rPr>
            <sz val="9"/>
            <color indexed="81"/>
            <rFont val="Tahoma"/>
            <family val="2"/>
          </rPr>
          <t xml:space="preserve">
NO HAY EVIDENCIA
</t>
        </r>
      </text>
    </comment>
    <comment ref="E523" authorId="0" shapeId="0">
      <text>
        <r>
          <rPr>
            <b/>
            <sz val="9"/>
            <color indexed="81"/>
            <rFont val="Tahoma"/>
            <family val="2"/>
          </rPr>
          <t>Myriam Hidekel Lima Vazquez:</t>
        </r>
        <r>
          <rPr>
            <sz val="9"/>
            <color indexed="81"/>
            <rFont val="Tahoma"/>
            <family val="2"/>
          </rPr>
          <t xml:space="preserve">
cambio nombre, definición y método de cálculo</t>
        </r>
      </text>
    </comment>
    <comment ref="P585" authorId="9" shapeId="0">
      <text>
        <r>
          <rPr>
            <b/>
            <sz val="9"/>
            <color indexed="81"/>
            <rFont val="Tahoma"/>
            <family val="2"/>
          </rPr>
          <t>Perla Ivonne Carlos Urdiales:</t>
        </r>
        <r>
          <rPr>
            <sz val="9"/>
            <color indexed="81"/>
            <rFont val="Tahoma"/>
            <family val="2"/>
          </rPr>
          <t xml:space="preserve">
Total del trimestre
</t>
        </r>
      </text>
    </comment>
    <comment ref="U588" authorId="0" shapeId="0">
      <text>
        <r>
          <rPr>
            <b/>
            <sz val="9"/>
            <color indexed="81"/>
            <rFont val="Tahoma"/>
            <family val="2"/>
          </rPr>
          <t>Myriam Hidekel Lima Vazquez:</t>
        </r>
        <r>
          <rPr>
            <sz val="9"/>
            <color indexed="81"/>
            <rFont val="Tahoma"/>
            <family val="2"/>
          </rPr>
          <t xml:space="preserve">
de donde sale el 1106?</t>
        </r>
      </text>
    </comment>
    <comment ref="U590" authorId="0" shapeId="0">
      <text>
        <r>
          <rPr>
            <b/>
            <sz val="9"/>
            <color indexed="81"/>
            <rFont val="Tahoma"/>
            <family val="2"/>
          </rPr>
          <t>Myriam Hidekel Lima Vazquez:</t>
        </r>
        <r>
          <rPr>
            <sz val="9"/>
            <color indexed="81"/>
            <rFont val="Tahoma"/>
            <family val="2"/>
          </rPr>
          <t xml:space="preserve">
de donde sal eel 17629?</t>
        </r>
      </text>
    </comment>
    <comment ref="V590" authorId="9" shapeId="0">
      <text>
        <r>
          <rPr>
            <b/>
            <sz val="9"/>
            <color indexed="81"/>
            <rFont val="Tahoma"/>
            <family val="2"/>
          </rPr>
          <t>Perla Ivonne Carlos Urdiales:</t>
        </r>
        <r>
          <rPr>
            <sz val="9"/>
            <color indexed="81"/>
            <rFont val="Tahoma"/>
            <family val="2"/>
          </rPr>
          <t xml:space="preserve">
No viene cargado el indicador en el sistema
</t>
        </r>
      </text>
    </comment>
    <comment ref="E612" authorId="0" shapeId="0">
      <text>
        <r>
          <rPr>
            <b/>
            <sz val="9"/>
            <color indexed="81"/>
            <rFont val="Tahoma"/>
            <family val="2"/>
          </rPr>
          <t>Myriam Hidekel Lima Vazquez:</t>
        </r>
        <r>
          <rPr>
            <sz val="9"/>
            <color indexed="81"/>
            <rFont val="Tahoma"/>
            <family val="2"/>
          </rPr>
          <t xml:space="preserve">
cambio mas, checar ficha</t>
        </r>
      </text>
    </comment>
    <comment ref="G638" authorId="0" shapeId="0">
      <text>
        <r>
          <rPr>
            <b/>
            <sz val="9"/>
            <color indexed="81"/>
            <rFont val="Tahoma"/>
            <family val="2"/>
          </rPr>
          <t>Myriam Hidekel Lima Vazquez:</t>
        </r>
        <r>
          <rPr>
            <sz val="9"/>
            <color indexed="81"/>
            <rFont val="Tahoma"/>
            <family val="2"/>
          </rPr>
          <t xml:space="preserve">
cambio calendario</t>
        </r>
      </text>
    </comment>
  </commentList>
</comments>
</file>

<file path=xl/comments2.xml><?xml version="1.0" encoding="utf-8"?>
<comments xmlns="http://schemas.openxmlformats.org/spreadsheetml/2006/main">
  <authors>
    <author>Myriam Hidekel Lima Vazquez</author>
    <author>Gerardo Fabian Martinez Maldonado</author>
    <author>Carolina Isolda Peña Garduño</author>
    <author/>
    <author>User</author>
    <author>Perla Ivonne Carlos Urdiales</author>
    <author>elena denisse vera vera</author>
  </authors>
  <commentList>
    <comment ref="F9" authorId="0" shapeId="0">
      <text>
        <r>
          <rPr>
            <b/>
            <sz val="9"/>
            <color indexed="81"/>
            <rFont val="Tahoma"/>
            <family val="2"/>
          </rPr>
          <t>Myriam Hidekel Lima Vazquez:</t>
        </r>
        <r>
          <rPr>
            <sz val="9"/>
            <color indexed="81"/>
            <rFont val="Tahoma"/>
            <family val="2"/>
          </rPr>
          <t xml:space="preserve">
cambia definición y metodo</t>
        </r>
      </text>
    </comment>
    <comment ref="J65" authorId="0" shapeId="0">
      <text>
        <r>
          <rPr>
            <b/>
            <sz val="9"/>
            <color indexed="81"/>
            <rFont val="Tahoma"/>
            <family val="2"/>
          </rPr>
          <t>Myriam Hidekel Lima Vazquez:</t>
        </r>
        <r>
          <rPr>
            <sz val="9"/>
            <color indexed="81"/>
            <rFont val="Tahoma"/>
            <family val="2"/>
          </rPr>
          <t xml:space="preserve">
ES 226?</t>
        </r>
      </text>
    </comment>
    <comment ref="J68" authorId="0" shapeId="0">
      <text>
        <r>
          <rPr>
            <b/>
            <sz val="9"/>
            <color indexed="81"/>
            <rFont val="Tahoma"/>
            <family val="2"/>
          </rPr>
          <t>Myriam Hidekel Lima Vazquez:</t>
        </r>
        <r>
          <rPr>
            <sz val="9"/>
            <color indexed="81"/>
            <rFont val="Tahoma"/>
            <family val="2"/>
          </rPr>
          <t xml:space="preserve">
como obtienen el 124579</t>
        </r>
      </text>
    </comment>
    <comment ref="H70" authorId="0" shapeId="0">
      <text>
        <r>
          <rPr>
            <b/>
            <sz val="9"/>
            <color indexed="81"/>
            <rFont val="Tahoma"/>
            <family val="2"/>
          </rPr>
          <t>Myriam Hidekel Lima Vazquez:</t>
        </r>
        <r>
          <rPr>
            <sz val="9"/>
            <color indexed="81"/>
            <rFont val="Tahoma"/>
            <family val="2"/>
          </rPr>
          <t xml:space="preserve">
hay 51 imágenes en la evidencia #215. de poa en enero</t>
        </r>
      </text>
    </comment>
    <comment ref="J76" authorId="0" shapeId="0">
      <text>
        <r>
          <rPr>
            <b/>
            <sz val="9"/>
            <color indexed="81"/>
            <rFont val="Tahoma"/>
            <family val="2"/>
          </rPr>
          <t>Myriam Hidekel Lima Vazquez:</t>
        </r>
        <r>
          <rPr>
            <sz val="9"/>
            <color indexed="81"/>
            <rFont val="Tahoma"/>
            <family val="2"/>
          </rPr>
          <t xml:space="preserve">
de donde salen los 154?</t>
        </r>
      </text>
    </comment>
    <comment ref="J84" authorId="0" shapeId="0">
      <text>
        <r>
          <rPr>
            <b/>
            <sz val="9"/>
            <color indexed="81"/>
            <rFont val="Tahoma"/>
            <family val="2"/>
          </rPr>
          <t>Myriam Hidekel Lima Vazquez:</t>
        </r>
        <r>
          <rPr>
            <sz val="9"/>
            <color indexed="81"/>
            <rFont val="Tahoma"/>
            <family val="2"/>
          </rPr>
          <t xml:space="preserve">
hay mas de 2 organigramas, porque es 2 de 2?</t>
        </r>
      </text>
    </comment>
    <comment ref="H97" authorId="0" shapeId="0">
      <text>
        <r>
          <rPr>
            <b/>
            <sz val="9"/>
            <color indexed="81"/>
            <rFont val="Tahoma"/>
            <family val="2"/>
          </rPr>
          <t>Myriam Hidekel Lima Vazquez:</t>
        </r>
        <r>
          <rPr>
            <sz val="9"/>
            <color indexed="81"/>
            <rFont val="Tahoma"/>
            <family val="2"/>
          </rPr>
          <t xml:space="preserve">
esta esta en la carpeta de feb</t>
        </r>
      </text>
    </comment>
    <comment ref="J99" authorId="0" shapeId="0">
      <text>
        <r>
          <rPr>
            <b/>
            <sz val="9"/>
            <color indexed="81"/>
            <rFont val="Tahoma"/>
            <family val="2"/>
          </rPr>
          <t>Myriam Hidekel Lima Vazquez:</t>
        </r>
        <r>
          <rPr>
            <sz val="9"/>
            <color indexed="81"/>
            <rFont val="Tahoma"/>
            <family val="2"/>
          </rPr>
          <t xml:space="preserve">
no puedo ver los pdfs y como salen los 322?</t>
        </r>
      </text>
    </comment>
    <comment ref="P100" authorId="0" shapeId="0">
      <text>
        <r>
          <rPr>
            <b/>
            <sz val="9"/>
            <color indexed="81"/>
            <rFont val="Tahoma"/>
            <family val="2"/>
          </rPr>
          <t>Myriam Hidekel Lima Vazquez:</t>
        </r>
        <r>
          <rPr>
            <sz val="9"/>
            <color indexed="81"/>
            <rFont val="Tahoma"/>
            <family val="2"/>
          </rPr>
          <t xml:space="preserve">
solo hay 1 oficio
</t>
        </r>
      </text>
    </comment>
    <comment ref="P101" authorId="0" shapeId="0">
      <text>
        <r>
          <rPr>
            <b/>
            <sz val="9"/>
            <color indexed="81"/>
            <rFont val="Tahoma"/>
            <family val="2"/>
          </rPr>
          <t>Myriam Hidekel Lima Vazquez:</t>
        </r>
        <r>
          <rPr>
            <sz val="9"/>
            <color indexed="81"/>
            <rFont val="Tahoma"/>
            <family val="2"/>
          </rPr>
          <t xml:space="preserve">
vienen 4 no 7</t>
        </r>
      </text>
    </comment>
    <comment ref="P102" authorId="0" shapeId="0">
      <text>
        <r>
          <rPr>
            <b/>
            <sz val="9"/>
            <color indexed="81"/>
            <rFont val="Tahoma"/>
            <family val="2"/>
          </rPr>
          <t>Myriam Hidekel Lima Vazquez:</t>
        </r>
        <r>
          <rPr>
            <sz val="9"/>
            <color indexed="81"/>
            <rFont val="Tahoma"/>
            <family val="2"/>
          </rPr>
          <t xml:space="preserve">
cuento 19 no 20</t>
        </r>
      </text>
    </comment>
    <comment ref="K104" authorId="0" shapeId="0">
      <text>
        <r>
          <rPr>
            <b/>
            <sz val="9"/>
            <color indexed="81"/>
            <rFont val="Tahoma"/>
            <family val="2"/>
          </rPr>
          <t>Myriam Hidekel Lima Vazquez:</t>
        </r>
        <r>
          <rPr>
            <sz val="9"/>
            <color indexed="81"/>
            <rFont val="Tahoma"/>
            <family val="2"/>
          </rPr>
          <t xml:space="preserve">
no hay evidencia en feb</t>
        </r>
      </text>
    </comment>
    <comment ref="J106" authorId="0" shapeId="0">
      <text>
        <r>
          <rPr>
            <b/>
            <sz val="9"/>
            <color indexed="81"/>
            <rFont val="Tahoma"/>
            <family val="2"/>
          </rPr>
          <t>Myriam Hidekel Lima Vazquez:</t>
        </r>
        <r>
          <rPr>
            <sz val="9"/>
            <color indexed="81"/>
            <rFont val="Tahoma"/>
            <family val="2"/>
          </rPr>
          <t xml:space="preserve">
solo hay 2 oficios, de donde salen los 34?</t>
        </r>
      </text>
    </comment>
    <comment ref="J107" authorId="0" shapeId="0">
      <text>
        <r>
          <rPr>
            <b/>
            <sz val="9"/>
            <color indexed="81"/>
            <rFont val="Tahoma"/>
            <family val="2"/>
          </rPr>
          <t>Myriam Hidekel Lima Vazquez:</t>
        </r>
        <r>
          <rPr>
            <sz val="9"/>
            <color indexed="81"/>
            <rFont val="Tahoma"/>
            <family val="2"/>
          </rPr>
          <t xml:space="preserve">
de donde salen los 44? Solo hay 1 pdf</t>
        </r>
      </text>
    </comment>
    <comment ref="P108" authorId="0" shapeId="0">
      <text>
        <r>
          <rPr>
            <b/>
            <sz val="9"/>
            <color indexed="81"/>
            <rFont val="Tahoma"/>
            <family val="2"/>
          </rPr>
          <t>Myriam Hidekel Lima Vazquez:</t>
        </r>
        <r>
          <rPr>
            <sz val="9"/>
            <color indexed="81"/>
            <rFont val="Tahoma"/>
            <family val="2"/>
          </rPr>
          <t xml:space="preserve">
de donde salen las 4?</t>
        </r>
      </text>
    </comment>
    <comment ref="H112" authorId="0" shapeId="0">
      <text>
        <r>
          <rPr>
            <b/>
            <sz val="9"/>
            <color indexed="81"/>
            <rFont val="Tahoma"/>
            <family val="2"/>
          </rPr>
          <t>Myriam Hidekel Lima Vazquez:</t>
        </r>
        <r>
          <rPr>
            <sz val="9"/>
            <color indexed="81"/>
            <rFont val="Tahoma"/>
            <family val="2"/>
          </rPr>
          <t xml:space="preserve">
en la evidencia hay 16 en vez de 8</t>
        </r>
      </text>
    </comment>
    <comment ref="H130" authorId="0" shapeId="0">
      <text>
        <r>
          <rPr>
            <b/>
            <sz val="9"/>
            <color indexed="81"/>
            <rFont val="Tahoma"/>
            <family val="2"/>
          </rPr>
          <t>Myriam Hidekel Lima Vazquez:</t>
        </r>
        <r>
          <rPr>
            <sz val="9"/>
            <color indexed="81"/>
            <rFont val="Tahoma"/>
            <family val="2"/>
          </rPr>
          <t xml:space="preserve">
en la evidencia al parecer vienen 25, checar.</t>
        </r>
      </text>
    </comment>
    <comment ref="H132" authorId="0" shapeId="0">
      <text>
        <r>
          <rPr>
            <b/>
            <sz val="9"/>
            <color indexed="81"/>
            <rFont val="Tahoma"/>
            <family val="2"/>
          </rPr>
          <t>Myriam Hidekel Lima Vazquez:</t>
        </r>
        <r>
          <rPr>
            <sz val="9"/>
            <color indexed="81"/>
            <rFont val="Tahoma"/>
            <family val="2"/>
          </rPr>
          <t xml:space="preserve">
en la evidencia al parecer vienen 25, checar.</t>
        </r>
      </text>
    </comment>
    <comment ref="H137" authorId="0" shapeId="0">
      <text>
        <r>
          <rPr>
            <b/>
            <sz val="9"/>
            <color indexed="81"/>
            <rFont val="Tahoma"/>
            <family val="2"/>
          </rPr>
          <t>Myriam Hidekel Lima Vazquez:</t>
        </r>
        <r>
          <rPr>
            <sz val="9"/>
            <color indexed="81"/>
            <rFont val="Tahoma"/>
            <family val="2"/>
          </rPr>
          <t xml:space="preserve">
no hay evidencia</t>
        </r>
      </text>
    </comment>
    <comment ref="K137" authorId="0" shapeId="0">
      <text>
        <r>
          <rPr>
            <b/>
            <sz val="9"/>
            <color indexed="81"/>
            <rFont val="Tahoma"/>
            <family val="2"/>
          </rPr>
          <t>Myriam Hidekel Lima Vazquez:</t>
        </r>
        <r>
          <rPr>
            <sz val="9"/>
            <color indexed="81"/>
            <rFont val="Tahoma"/>
            <family val="2"/>
          </rPr>
          <t xml:space="preserve">
en evidencia vienen 3</t>
        </r>
      </text>
    </comment>
    <comment ref="S161" authorId="0" shapeId="0">
      <text>
        <r>
          <rPr>
            <b/>
            <sz val="9"/>
            <color indexed="81"/>
            <rFont val="Tahoma"/>
            <family val="2"/>
          </rPr>
          <t>Myriam Hidekel Lima Vazquez:</t>
        </r>
        <r>
          <rPr>
            <sz val="9"/>
            <color indexed="81"/>
            <rFont val="Tahoma"/>
            <family val="2"/>
          </rPr>
          <t xml:space="preserve">
VIENEN 3 EN EL PDF, ESTA BIEN 2? </t>
        </r>
      </text>
    </comment>
    <comment ref="S162" authorId="0" shapeId="0">
      <text>
        <r>
          <rPr>
            <b/>
            <sz val="9"/>
            <color indexed="81"/>
            <rFont val="Tahoma"/>
            <family val="2"/>
          </rPr>
          <t>Myriam Hidekel Lima Vazquez:</t>
        </r>
        <r>
          <rPr>
            <sz val="9"/>
            <color indexed="81"/>
            <rFont val="Tahoma"/>
            <family val="2"/>
          </rPr>
          <t xml:space="preserve">
LA EVIDENCIA ESTA CONFUSA, SON 12 PDFS</t>
        </r>
      </text>
    </comment>
    <comment ref="H163" authorId="0" shapeId="0">
      <text>
        <r>
          <rPr>
            <b/>
            <sz val="9"/>
            <color indexed="81"/>
            <rFont val="Tahoma"/>
            <family val="2"/>
          </rPr>
          <t>Myriam Hidekel Lima Vazquez:</t>
        </r>
        <r>
          <rPr>
            <sz val="9"/>
            <color indexed="81"/>
            <rFont val="Tahoma"/>
            <family val="2"/>
          </rPr>
          <t xml:space="preserve">
en la evidencia vienen 3 sesiones</t>
        </r>
      </text>
    </comment>
    <comment ref="H167" authorId="0" shapeId="0">
      <text>
        <r>
          <rPr>
            <b/>
            <sz val="9"/>
            <color indexed="81"/>
            <rFont val="Tahoma"/>
            <family val="2"/>
          </rPr>
          <t>Myriam Hidekel Lima Vazquez:</t>
        </r>
        <r>
          <rPr>
            <sz val="9"/>
            <color indexed="81"/>
            <rFont val="Tahoma"/>
            <family val="2"/>
          </rPr>
          <t xml:space="preserve">
en la evidencia vienen 2</t>
        </r>
      </text>
    </comment>
    <comment ref="S188" authorId="0" shapeId="0">
      <text>
        <r>
          <rPr>
            <b/>
            <sz val="9"/>
            <color indexed="81"/>
            <rFont val="Tahoma"/>
            <family val="2"/>
          </rPr>
          <t>Myriam Hidekel Lima Vazquez:</t>
        </r>
        <r>
          <rPr>
            <sz val="9"/>
            <color indexed="81"/>
            <rFont val="Tahoma"/>
            <family val="2"/>
          </rPr>
          <t xml:space="preserve">
en el pdf estan 19 eventos</t>
        </r>
      </text>
    </comment>
    <comment ref="S190" authorId="0" shapeId="0">
      <text>
        <r>
          <rPr>
            <b/>
            <sz val="9"/>
            <color indexed="81"/>
            <rFont val="Tahoma"/>
            <family val="2"/>
          </rPr>
          <t>Myriam Hidekel Lima Vazquez:</t>
        </r>
        <r>
          <rPr>
            <sz val="9"/>
            <color indexed="81"/>
            <rFont val="Tahoma"/>
            <family val="2"/>
          </rPr>
          <t xml:space="preserve">
tienen algo mas de evidencia? </t>
        </r>
      </text>
    </comment>
    <comment ref="H222" authorId="0" shapeId="0">
      <text>
        <r>
          <rPr>
            <b/>
            <sz val="9"/>
            <color indexed="81"/>
            <rFont val="Tahoma"/>
            <family val="2"/>
          </rPr>
          <t>Myriam Hidekel Lima Vazquez:</t>
        </r>
        <r>
          <rPr>
            <sz val="9"/>
            <color indexed="81"/>
            <rFont val="Tahoma"/>
            <family val="2"/>
          </rPr>
          <t xml:space="preserve">
son 7 u 8?</t>
        </r>
      </text>
    </comment>
    <comment ref="K222" authorId="0" shapeId="0">
      <text>
        <r>
          <rPr>
            <b/>
            <sz val="9"/>
            <color indexed="81"/>
            <rFont val="Tahoma"/>
            <family val="2"/>
          </rPr>
          <t>Myriam Hidekel Lima Vazquez:</t>
        </r>
        <r>
          <rPr>
            <sz val="9"/>
            <color indexed="81"/>
            <rFont val="Tahoma"/>
            <family val="2"/>
          </rPr>
          <t xml:space="preserve">
son 7 u 8?</t>
        </r>
      </text>
    </comment>
    <comment ref="S229" authorId="0" shapeId="0">
      <text>
        <r>
          <rPr>
            <b/>
            <sz val="9"/>
            <color indexed="81"/>
            <rFont val="Tahoma"/>
            <family val="2"/>
          </rPr>
          <t>Myriam Hidekel Lima Vazquez:</t>
        </r>
        <r>
          <rPr>
            <sz val="9"/>
            <color indexed="81"/>
            <rFont val="Tahoma"/>
            <family val="2"/>
          </rPr>
          <t xml:space="preserve">
si pueden explicarnos en donde vemos los resultados reportados en la presentación que nos comparten, porfiss</t>
        </r>
      </text>
    </comment>
    <comment ref="J231" authorId="0" shapeId="0">
      <text>
        <r>
          <rPr>
            <b/>
            <sz val="9"/>
            <color indexed="81"/>
            <rFont val="Tahoma"/>
            <family val="2"/>
          </rPr>
          <t>Myriam Hidekel Lima Vazquez:</t>
        </r>
        <r>
          <rPr>
            <sz val="9"/>
            <color indexed="81"/>
            <rFont val="Tahoma"/>
            <family val="2"/>
          </rPr>
          <t xml:space="preserve">
en el drive solo hay 2 fotos</t>
        </r>
      </text>
    </comment>
    <comment ref="N242" authorId="1" shapeId="0">
      <text>
        <r>
          <rPr>
            <b/>
            <sz val="9"/>
            <color indexed="81"/>
            <rFont val="Tahoma"/>
            <family val="2"/>
          </rPr>
          <t>No se ha cumplido con este punto, ya que sigue suspendida temporalmente la temporada acuática por la crisis actual del agua en la entidad.</t>
        </r>
      </text>
    </comment>
    <comment ref="N245" authorId="1" shapeId="0">
      <text>
        <r>
          <rPr>
            <b/>
            <sz val="9"/>
            <color indexed="81"/>
            <rFont val="Tahoma"/>
            <family val="2"/>
          </rPr>
          <t>No se ha cumplido con este punto, ya que sigue suspendida temporalmente la temporada acuática por la crisis actual del agua en la entidad.</t>
        </r>
      </text>
    </comment>
    <comment ref="S247" authorId="0" shapeId="0">
      <text>
        <r>
          <rPr>
            <b/>
            <sz val="9"/>
            <color indexed="81"/>
            <rFont val="Tahoma"/>
            <family val="2"/>
          </rPr>
          <t>Myriam Hidekel Lima Vazquez:</t>
        </r>
        <r>
          <rPr>
            <sz val="9"/>
            <color indexed="81"/>
            <rFont val="Tahoma"/>
            <family val="2"/>
          </rPr>
          <t xml:space="preserve">
hay 25 pdf, porque se resta 1 en el reporte, quedando 24'</t>
        </r>
      </text>
    </comment>
    <comment ref="H249" authorId="1" shapeId="0">
      <text>
        <r>
          <rPr>
            <b/>
            <sz val="9"/>
            <color indexed="81"/>
            <rFont val="Tahoma"/>
            <family val="2"/>
          </rPr>
          <t xml:space="preserve">
Pend. Por Proveedor
</t>
        </r>
      </text>
    </comment>
    <comment ref="K249" authorId="1" shapeId="0">
      <text>
        <r>
          <rPr>
            <b/>
            <sz val="9"/>
            <color indexed="81"/>
            <rFont val="Tahoma"/>
            <family val="2"/>
          </rPr>
          <t xml:space="preserve">
Pend. Por Proveedor
</t>
        </r>
      </text>
    </comment>
    <comment ref="N249" authorId="1" shapeId="0">
      <text>
        <r>
          <rPr>
            <b/>
            <sz val="9"/>
            <color indexed="81"/>
            <rFont val="Tahoma"/>
            <family val="2"/>
          </rPr>
          <t xml:space="preserve">
Pend. Por Proveedor
</t>
        </r>
      </text>
    </comment>
    <comment ref="Q249" authorId="1" shapeId="0">
      <text>
        <r>
          <rPr>
            <b/>
            <sz val="9"/>
            <color indexed="81"/>
            <rFont val="Tahoma"/>
            <family val="2"/>
          </rPr>
          <t xml:space="preserve">
Pend. Por Proveedor
</t>
        </r>
      </text>
    </comment>
    <comment ref="T249" authorId="1" shapeId="0">
      <text>
        <r>
          <rPr>
            <b/>
            <sz val="9"/>
            <color indexed="81"/>
            <rFont val="Tahoma"/>
            <family val="2"/>
          </rPr>
          <t xml:space="preserve">
Pend. Por Proveedor
</t>
        </r>
      </text>
    </comment>
    <comment ref="W249" authorId="1" shapeId="0">
      <text>
        <r>
          <rPr>
            <b/>
            <sz val="9"/>
            <color indexed="81"/>
            <rFont val="Tahoma"/>
            <family val="2"/>
          </rPr>
          <t xml:space="preserve">
Pend. Por Proveedor
</t>
        </r>
      </text>
    </comment>
    <comment ref="H250" authorId="1" shapeId="0">
      <text>
        <r>
          <rPr>
            <b/>
            <sz val="9"/>
            <color indexed="81"/>
            <rFont val="Tahoma"/>
            <family val="2"/>
          </rPr>
          <t xml:space="preserve">
Pend. Por Proveedor
</t>
        </r>
      </text>
    </comment>
    <comment ref="K250" authorId="1" shapeId="0">
      <text>
        <r>
          <rPr>
            <b/>
            <sz val="9"/>
            <color indexed="81"/>
            <rFont val="Tahoma"/>
            <family val="2"/>
          </rPr>
          <t xml:space="preserve">
Pend. Por Proveedor
</t>
        </r>
      </text>
    </comment>
    <comment ref="N250" authorId="1" shapeId="0">
      <text>
        <r>
          <rPr>
            <b/>
            <sz val="9"/>
            <color indexed="81"/>
            <rFont val="Tahoma"/>
            <family val="2"/>
          </rPr>
          <t xml:space="preserve">
Pend. Por Proveedor
</t>
        </r>
      </text>
    </comment>
    <comment ref="Q250" authorId="1" shapeId="0">
      <text>
        <r>
          <rPr>
            <b/>
            <sz val="9"/>
            <color indexed="81"/>
            <rFont val="Tahoma"/>
            <family val="2"/>
          </rPr>
          <t xml:space="preserve">
Pend. Por Proveedor
</t>
        </r>
      </text>
    </comment>
    <comment ref="T250" authorId="1" shapeId="0">
      <text>
        <r>
          <rPr>
            <b/>
            <sz val="9"/>
            <color indexed="81"/>
            <rFont val="Tahoma"/>
            <family val="2"/>
          </rPr>
          <t xml:space="preserve">
Pend. Por Proveedor
</t>
        </r>
      </text>
    </comment>
    <comment ref="W250" authorId="1" shapeId="0">
      <text>
        <r>
          <rPr>
            <b/>
            <sz val="9"/>
            <color indexed="81"/>
            <rFont val="Tahoma"/>
            <family val="2"/>
          </rPr>
          <t xml:space="preserve">
Pend. Por Proveedor
</t>
        </r>
      </text>
    </comment>
    <comment ref="K255" authorId="0" shapeId="0">
      <text>
        <r>
          <rPr>
            <b/>
            <sz val="9"/>
            <color indexed="81"/>
            <rFont val="Tahoma"/>
            <family val="2"/>
          </rPr>
          <t>Myriam Hidekel Lima Vazquez:</t>
        </r>
        <r>
          <rPr>
            <sz val="9"/>
            <color indexed="81"/>
            <rFont val="Tahoma"/>
            <family val="2"/>
          </rPr>
          <t xml:space="preserve">
me da 25 en las evidencias</t>
        </r>
      </text>
    </comment>
    <comment ref="S278" authorId="0" shapeId="0">
      <text>
        <r>
          <rPr>
            <b/>
            <sz val="9"/>
            <color indexed="81"/>
            <rFont val="Tahoma"/>
            <family val="2"/>
          </rPr>
          <t>Myriam Hidekel Lima Vazquez:</t>
        </r>
        <r>
          <rPr>
            <sz val="9"/>
            <color indexed="81"/>
            <rFont val="Tahoma"/>
            <family val="2"/>
          </rPr>
          <t xml:space="preserve">
no hay evidencia en el drive</t>
        </r>
      </text>
    </comment>
    <comment ref="K284" authorId="0" shapeId="0">
      <text>
        <r>
          <rPr>
            <b/>
            <sz val="9"/>
            <color indexed="81"/>
            <rFont val="Tahoma"/>
            <family val="2"/>
          </rPr>
          <t>Myriam Hidekel Lima Vazquez:</t>
        </r>
        <r>
          <rPr>
            <sz val="9"/>
            <color indexed="81"/>
            <rFont val="Tahoma"/>
            <family val="2"/>
          </rPr>
          <t xml:space="preserve">
no hay evidencia
</t>
        </r>
      </text>
    </comment>
    <comment ref="H285" authorId="0" shapeId="0">
      <text>
        <r>
          <rPr>
            <b/>
            <sz val="9"/>
            <color indexed="81"/>
            <rFont val="Tahoma"/>
            <family val="2"/>
          </rPr>
          <t>Myriam Hidekel Lima Vazquez:</t>
        </r>
        <r>
          <rPr>
            <sz val="9"/>
            <color indexed="81"/>
            <rFont val="Tahoma"/>
            <family val="2"/>
          </rPr>
          <t xml:space="preserve">
en la evidencia vienen 2 solicitudes que llegaron en diciembre</t>
        </r>
      </text>
    </comment>
    <comment ref="K285" authorId="0" shapeId="0">
      <text>
        <r>
          <rPr>
            <b/>
            <sz val="9"/>
            <color indexed="81"/>
            <rFont val="Tahoma"/>
            <family val="2"/>
          </rPr>
          <t>Myriam Hidekel Lima Vazquez:</t>
        </r>
        <r>
          <rPr>
            <sz val="9"/>
            <color indexed="81"/>
            <rFont val="Tahoma"/>
            <family val="2"/>
          </rPr>
          <t xml:space="preserve">
no hay evidencia</t>
        </r>
      </text>
    </comment>
    <comment ref="E290" authorId="0" shapeId="0">
      <text>
        <r>
          <rPr>
            <b/>
            <sz val="9"/>
            <color indexed="81"/>
            <rFont val="Tahoma"/>
            <family val="2"/>
          </rPr>
          <t>Myriam Hidekel Lima Vazquez:</t>
        </r>
        <r>
          <rPr>
            <sz val="9"/>
            <color indexed="81"/>
            <rFont val="Tahoma"/>
            <family val="2"/>
          </rPr>
          <t xml:space="preserve">
cambio frecuencia de mensual a semestral</t>
        </r>
      </text>
    </comment>
    <comment ref="J290" authorId="2" shapeId="0">
      <text>
        <r>
          <rPr>
            <b/>
            <sz val="9"/>
            <color indexed="81"/>
            <rFont val="Tahoma"/>
            <family val="2"/>
          </rPr>
          <t>Carolina Isolda Peña Garduño:</t>
        </r>
        <r>
          <rPr>
            <sz val="9"/>
            <color indexed="81"/>
            <rFont val="Tahoma"/>
            <family val="2"/>
          </rPr>
          <t xml:space="preserve">
La evidencia física no ha sido generada
</t>
        </r>
      </text>
    </comment>
    <comment ref="E291" authorId="0" shapeId="0">
      <text>
        <r>
          <rPr>
            <b/>
            <sz val="9"/>
            <color indexed="81"/>
            <rFont val="Tahoma"/>
            <family val="2"/>
          </rPr>
          <t>Myriam Hidekel Lima Vazquez:</t>
        </r>
        <r>
          <rPr>
            <sz val="9"/>
            <color indexed="81"/>
            <rFont val="Tahoma"/>
            <family val="2"/>
          </rPr>
          <t xml:space="preserve">
cambio frec de medición de mensual a semestral</t>
        </r>
      </text>
    </comment>
    <comment ref="J291" authorId="2" shapeId="0">
      <text>
        <r>
          <rPr>
            <b/>
            <sz val="9"/>
            <color indexed="81"/>
            <rFont val="Tahoma"/>
            <family val="2"/>
          </rPr>
          <t>Carolina Isolda Peña Garduño:</t>
        </r>
        <r>
          <rPr>
            <sz val="9"/>
            <color indexed="81"/>
            <rFont val="Tahoma"/>
            <family val="2"/>
          </rPr>
          <t xml:space="preserve">
La evidencia física no ha sido generada
</t>
        </r>
      </text>
    </comment>
    <comment ref="M291"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H297" authorId="0" shapeId="0">
      <text>
        <r>
          <rPr>
            <b/>
            <sz val="9"/>
            <color indexed="81"/>
            <rFont val="Tahoma"/>
            <family val="2"/>
          </rPr>
          <t>Myriam Hidekel Lima Vazquez:</t>
        </r>
        <r>
          <rPr>
            <sz val="9"/>
            <color indexed="81"/>
            <rFont val="Tahoma"/>
            <family val="2"/>
          </rPr>
          <t xml:space="preserve">
duda si son 3 de 3 o 5 como vienen en la evidencia</t>
        </r>
      </text>
    </comment>
    <comment ref="M297"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P297"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297" authorId="2" shapeId="0">
      <text>
        <r>
          <rPr>
            <b/>
            <sz val="9"/>
            <color indexed="81"/>
            <rFont val="Tahoma"/>
            <family val="2"/>
          </rPr>
          <t>Carolina Isolda Peña Garduño:</t>
        </r>
        <r>
          <rPr>
            <sz val="9"/>
            <color indexed="81"/>
            <rFont val="Tahoma"/>
            <family val="2"/>
          </rPr>
          <t xml:space="preserve">
la evidencia aún no está disponible para su consulta
</t>
        </r>
      </text>
    </comment>
    <comment ref="J298" authorId="2" shapeId="0">
      <text>
        <r>
          <rPr>
            <b/>
            <sz val="9"/>
            <color indexed="81"/>
            <rFont val="Tahoma"/>
            <family val="2"/>
          </rPr>
          <t>Carolina Isolda Peña Garduño:</t>
        </r>
        <r>
          <rPr>
            <sz val="9"/>
            <color indexed="81"/>
            <rFont val="Tahoma"/>
            <family val="2"/>
          </rPr>
          <t xml:space="preserve">
La evidencia física no ha sido generada
</t>
        </r>
      </text>
    </comment>
    <comment ref="S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V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Y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S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Y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303" authorId="2" shapeId="0">
      <text>
        <r>
          <rPr>
            <b/>
            <sz val="9"/>
            <color indexed="81"/>
            <rFont val="Tahoma"/>
            <family val="2"/>
          </rPr>
          <t>Carolina Isolda Peña Garduño:</t>
        </r>
        <r>
          <rPr>
            <sz val="9"/>
            <color indexed="81"/>
            <rFont val="Tahoma"/>
            <family val="2"/>
          </rPr>
          <t xml:space="preserve">
la evidencia faltante se encuentra en proceso de captura</t>
        </r>
      </text>
    </comment>
    <comment ref="S310" authorId="0" shapeId="0">
      <text>
        <r>
          <rPr>
            <b/>
            <sz val="9"/>
            <color indexed="81"/>
            <rFont val="Tahoma"/>
            <family val="2"/>
          </rPr>
          <t>Myriam Hidekel Lima Vazquez:</t>
        </r>
        <r>
          <rPr>
            <sz val="9"/>
            <color indexed="81"/>
            <rFont val="Tahoma"/>
            <family val="2"/>
          </rPr>
          <t xml:space="preserve">
es el mismo excel que el indicador numero 328, donde puedo ver los 25 dictámenes ?</t>
        </r>
      </text>
    </comment>
    <comment ref="S318" authorId="0" shapeId="0">
      <text>
        <r>
          <rPr>
            <b/>
            <sz val="9"/>
            <color indexed="81"/>
            <rFont val="Tahoma"/>
            <family val="2"/>
          </rPr>
          <t>Myriam Hidekel Lima Vazquez:</t>
        </r>
        <r>
          <rPr>
            <sz val="9"/>
            <color indexed="81"/>
            <rFont val="Tahoma"/>
            <family val="2"/>
          </rPr>
          <t xml:space="preserve">
son 11 expedientes</t>
        </r>
      </text>
    </comment>
    <comment ref="S319" authorId="0" shapeId="0">
      <text>
        <r>
          <rPr>
            <b/>
            <sz val="9"/>
            <color indexed="81"/>
            <rFont val="Tahoma"/>
            <family val="2"/>
          </rPr>
          <t>Myriam Hidekel Lima Vazquez:</t>
        </r>
        <r>
          <rPr>
            <sz val="9"/>
            <color indexed="81"/>
            <rFont val="Tahoma"/>
            <family val="2"/>
          </rPr>
          <t xml:space="preserve">
en el elistado hay 7 expednientes</t>
        </r>
      </text>
    </comment>
    <comment ref="S320" authorId="0" shapeId="0">
      <text>
        <r>
          <rPr>
            <b/>
            <sz val="9"/>
            <color indexed="81"/>
            <rFont val="Tahoma"/>
            <family val="2"/>
          </rPr>
          <t>Myriam Hidekel Lima Vazquez:</t>
        </r>
        <r>
          <rPr>
            <sz val="9"/>
            <color indexed="81"/>
            <rFont val="Tahoma"/>
            <family val="2"/>
          </rPr>
          <t xml:space="preserve">
en el listado hay 8 </t>
        </r>
      </text>
    </comment>
    <comment ref="S322" authorId="0" shapeId="0">
      <text>
        <r>
          <rPr>
            <b/>
            <sz val="9"/>
            <color indexed="81"/>
            <rFont val="Tahoma"/>
            <family val="2"/>
          </rPr>
          <t>Myriam Hidekel Lima Vazquez:</t>
        </r>
        <r>
          <rPr>
            <sz val="9"/>
            <color indexed="81"/>
            <rFont val="Tahoma"/>
            <family val="2"/>
          </rPr>
          <t xml:space="preserve">
en el listado hay 15</t>
        </r>
      </text>
    </comment>
    <comment ref="S338" authorId="0" shapeId="0">
      <text>
        <r>
          <rPr>
            <b/>
            <sz val="9"/>
            <color indexed="81"/>
            <rFont val="Tahoma"/>
            <family val="2"/>
          </rPr>
          <t>Myriam Hidekel Lima Vazquez:</t>
        </r>
        <r>
          <rPr>
            <sz val="9"/>
            <color indexed="81"/>
            <rFont val="Tahoma"/>
            <family val="2"/>
          </rPr>
          <t xml:space="preserve">
no estan registrados los datos que estan en el drive
</t>
        </r>
      </text>
    </comment>
    <comment ref="S343" authorId="0" shapeId="0">
      <text>
        <r>
          <rPr>
            <b/>
            <sz val="9"/>
            <color indexed="81"/>
            <rFont val="Tahoma"/>
            <family val="2"/>
          </rPr>
          <t>Myriam Hidekel Lima Vazquez:</t>
        </r>
        <r>
          <rPr>
            <sz val="9"/>
            <color indexed="81"/>
            <rFont val="Tahoma"/>
            <family val="2"/>
          </rPr>
          <t xml:space="preserve">
de donde obtienen los 94 en el excel</t>
        </r>
      </text>
    </comment>
    <comment ref="S344" authorId="0" shapeId="0">
      <text>
        <r>
          <rPr>
            <b/>
            <sz val="9"/>
            <color indexed="81"/>
            <rFont val="Tahoma"/>
            <family val="2"/>
          </rPr>
          <t>Myriam Hidekel Lima Vazquez:</t>
        </r>
        <r>
          <rPr>
            <sz val="9"/>
            <color indexed="81"/>
            <rFont val="Tahoma"/>
            <family val="2"/>
          </rPr>
          <t xml:space="preserve">
de donde obtengo los 35</t>
        </r>
      </text>
    </comment>
    <comment ref="S351" authorId="0" shapeId="0">
      <text>
        <r>
          <rPr>
            <b/>
            <sz val="9"/>
            <color indexed="81"/>
            <rFont val="Tahoma"/>
            <family val="2"/>
          </rPr>
          <t>Myriam Hidekel Lima Vazquez:</t>
        </r>
        <r>
          <rPr>
            <sz val="9"/>
            <color indexed="81"/>
            <rFont val="Tahoma"/>
            <family val="2"/>
          </rPr>
          <t xml:space="preserve">
como salen los 79</t>
        </r>
      </text>
    </comment>
    <comment ref="S353" authorId="0" shapeId="0">
      <text>
        <r>
          <rPr>
            <b/>
            <sz val="9"/>
            <color indexed="81"/>
            <rFont val="Tahoma"/>
            <family val="2"/>
          </rPr>
          <t>Myriam Hidekel Lima Vazquez:</t>
        </r>
        <r>
          <rPr>
            <sz val="9"/>
            <color indexed="81"/>
            <rFont val="Tahoma"/>
            <family val="2"/>
          </rPr>
          <t xml:space="preserve">
se cuentam 38 en el excel</t>
        </r>
      </text>
    </comment>
    <comment ref="I355" authorId="0" shapeId="0">
      <text>
        <r>
          <rPr>
            <b/>
            <sz val="9"/>
            <color indexed="81"/>
            <rFont val="Tahoma"/>
            <family val="2"/>
          </rPr>
          <t>Myriam Hidekel Lima Vazquez:</t>
        </r>
        <r>
          <rPr>
            <sz val="9"/>
            <color indexed="81"/>
            <rFont val="Tahoma"/>
            <family val="2"/>
          </rPr>
          <t xml:space="preserve">
en el formato enviado de febrero viene 5 e 5 pero en el exel de evidencias vienen 4 de 4</t>
        </r>
      </text>
    </comment>
    <comment ref="S355" authorId="0" shapeId="0">
      <text>
        <r>
          <rPr>
            <b/>
            <sz val="9"/>
            <color indexed="81"/>
            <rFont val="Tahoma"/>
            <family val="2"/>
          </rPr>
          <t>Myriam Hidekel Lima Vazquez:</t>
        </r>
        <r>
          <rPr>
            <sz val="9"/>
            <color indexed="81"/>
            <rFont val="Tahoma"/>
            <family val="2"/>
          </rPr>
          <t xml:space="preserve">
en el excel salen 4 de abril</t>
        </r>
      </text>
    </comment>
    <comment ref="H356" authorId="0" shapeId="0">
      <text>
        <r>
          <rPr>
            <b/>
            <sz val="9"/>
            <color indexed="81"/>
            <rFont val="Tahoma"/>
            <family val="2"/>
          </rPr>
          <t>Myriam Hidekel Lima Vazquez:</t>
        </r>
        <r>
          <rPr>
            <sz val="9"/>
            <color indexed="81"/>
            <rFont val="Tahoma"/>
            <family val="2"/>
          </rPr>
          <t xml:space="preserve">
en form feb viene 6, en evidencia viene 7</t>
        </r>
      </text>
    </comment>
    <comment ref="S363" authorId="0" shapeId="0">
      <text>
        <r>
          <rPr>
            <b/>
            <sz val="9"/>
            <color indexed="81"/>
            <rFont val="Tahoma"/>
            <family val="2"/>
          </rPr>
          <t>Myriam Hidekel Lima Vazquez:</t>
        </r>
        <r>
          <rPr>
            <sz val="9"/>
            <color indexed="81"/>
            <rFont val="Tahoma"/>
            <family val="2"/>
          </rPr>
          <t xml:space="preserve">
en el excel viene un total de 199 arboles
</t>
        </r>
      </text>
    </comment>
    <comment ref="H394" authorId="0" shapeId="0">
      <text>
        <r>
          <rPr>
            <b/>
            <sz val="9"/>
            <color indexed="81"/>
            <rFont val="Tahoma"/>
            <family val="2"/>
          </rPr>
          <t>Myriam Hidekel Lima Vazquez:</t>
        </r>
        <r>
          <rPr>
            <sz val="9"/>
            <color indexed="81"/>
            <rFont val="Tahoma"/>
            <family val="2"/>
          </rPr>
          <t xml:space="preserve">
no tocaba pero se realizo 
</t>
        </r>
      </text>
    </comment>
    <comment ref="H399" authorId="3" shapeId="0">
      <text>
        <r>
          <rPr>
            <sz val="11"/>
            <color theme="1"/>
            <rFont val="Calibri"/>
            <family val="2"/>
            <scheme val="minor"/>
          </rPr>
          <t>======
ID#AAAAuZl8uPA
Rogelio Fayd Martínez Torres    (2023-03-31 23:30:50)
En respuesta de su comentario, en la evidencia la columna de estatus se cuentan las que tengan la denominación concluidas y notificación, las restantes no, por lo que corresponde a 13.</t>
        </r>
      </text>
    </comment>
    <comment ref="K404" authorId="0" shapeId="0">
      <text>
        <r>
          <rPr>
            <b/>
            <sz val="9"/>
            <color indexed="81"/>
            <rFont val="Tahoma"/>
            <family val="2"/>
          </rPr>
          <t>Myriam Hidekel Lima Vazquez:</t>
        </r>
        <r>
          <rPr>
            <sz val="9"/>
            <color indexed="81"/>
            <rFont val="Tahoma"/>
            <family val="2"/>
          </rPr>
          <t xml:space="preserve">
se puso de acuerdo a la evidencia que presentaron</t>
        </r>
      </text>
    </comment>
    <comment ref="I408" authorId="3" shapeId="0">
      <text>
        <r>
          <rPr>
            <sz val="11"/>
            <color theme="1"/>
            <rFont val="Calibri"/>
            <family val="2"/>
            <scheme val="minor"/>
          </rPr>
          <t>======
ID#AAAAr_cIIlg
Rogelio Fayd Martínez Torres    (2023-03-29 18:05:34)
Se cambio a cantidad en lugar de porcentaje que era 100%.</t>
        </r>
      </text>
    </comment>
    <comment ref="L408" authorId="3" shapeId="0">
      <text>
        <r>
          <rPr>
            <sz val="11"/>
            <color theme="1"/>
            <rFont val="Calibri"/>
            <family val="2"/>
            <scheme val="minor"/>
          </rPr>
          <t>======
ID#AAAAr_cIIlk
Rogelio Fayd Martínez Torres    (2023-03-29 18:05:59)
Se cambio a cantidad en lugar de porcentaje que era 100%</t>
        </r>
      </text>
    </comment>
    <comment ref="K410" authorId="3" shapeId="0">
      <text>
        <r>
          <rPr>
            <sz val="11"/>
            <color theme="1"/>
            <rFont val="Calibri"/>
            <family val="2"/>
            <scheme val="minor"/>
          </rPr>
          <t>======
ID#AAAAqzE2rAU
Susana Dolores Gandara Galaviz    (2023-03-06 17:21:59)
Subir el medio de verificación una vez que lo haya compartido la enlace. Oficios de contestación</t>
        </r>
      </text>
    </comment>
    <comment ref="O412" authorId="4" shapeId="0">
      <text>
        <r>
          <rPr>
            <b/>
            <sz val="9"/>
            <color indexed="81"/>
            <rFont val="Tahoma"/>
            <family val="2"/>
          </rPr>
          <t>User:</t>
        </r>
        <r>
          <rPr>
            <sz val="9"/>
            <color indexed="81"/>
            <rFont val="Tahoma"/>
            <family val="2"/>
          </rPr>
          <t xml:space="preserve">
Tomando el cuenta el método de calculo: (Total de apoyos brindados conforme a lo dispuesto en reglas de operación/Total de solicitudes de apoyos aprobadas) *100                                                                                                                 *Nota: Los apoyos son otorgados conforme a lo dispuesto en las reglas de operación para el ejercicio del recurso y la designación del recurso
Aún no se ha recibido alguna solicitud de apoyo, asímismo, las reglas de operación aún no han sido aprobadas</t>
        </r>
      </text>
    </comment>
    <comment ref="S414" authorId="0" shapeId="0">
      <text>
        <r>
          <rPr>
            <b/>
            <sz val="9"/>
            <color indexed="81"/>
            <rFont val="Tahoma"/>
            <family val="2"/>
          </rPr>
          <t>Myriam Hidekel Lima Vazquez:</t>
        </r>
        <r>
          <rPr>
            <sz val="9"/>
            <color indexed="81"/>
            <rFont val="Tahoma"/>
            <family val="2"/>
          </rPr>
          <t xml:space="preserve">
de donde salen las 434?</t>
        </r>
      </text>
    </comment>
    <comment ref="N415" authorId="4" shapeId="0">
      <text>
        <r>
          <rPr>
            <b/>
            <sz val="9"/>
            <color indexed="81"/>
            <rFont val="Tahoma"/>
            <family val="2"/>
          </rPr>
          <t>User:</t>
        </r>
        <r>
          <rPr>
            <sz val="9"/>
            <color indexed="81"/>
            <rFont val="Tahoma"/>
            <family val="2"/>
          </rPr>
          <t xml:space="preserve">
No se tomaron en cuenta 200 registras que estaban duplicados. 
Se toma filtro del período de corte 20/02/2023 al 16/03/2023 con los servicios registrados de:
Somatometria, presión arterial, medicina general y consulta general.
Tipo de apoyo y servicio 1=2,154 atenciones
Tipo de apoyo 2=1817
Tipo de apoyo 3=9
Tipo de apoyo 4=9
Tipo de apoyo= 5
Total=3994</t>
        </r>
      </text>
    </comment>
    <comment ref="S415" authorId="0" shapeId="0">
      <text>
        <r>
          <rPr>
            <b/>
            <sz val="9"/>
            <color indexed="81"/>
            <rFont val="Tahoma"/>
            <family val="2"/>
          </rPr>
          <t>Myriam Hidekel Lima Vazquez:</t>
        </r>
        <r>
          <rPr>
            <sz val="9"/>
            <color indexed="81"/>
            <rFont val="Tahoma"/>
            <family val="2"/>
          </rPr>
          <t xml:space="preserve">
a mi la suma me da 2442, esta bien? </t>
        </r>
      </text>
    </comment>
    <comment ref="M418" authorId="4" shapeId="0">
      <text>
        <r>
          <rPr>
            <b/>
            <sz val="9"/>
            <color indexed="81"/>
            <rFont val="Tahoma"/>
            <family val="2"/>
          </rPr>
          <t>User:</t>
        </r>
        <r>
          <rPr>
            <sz val="9"/>
            <color indexed="81"/>
            <rFont val="Tahoma"/>
            <family val="2"/>
          </rPr>
          <t xml:space="preserve">
Pendiente subir evidencia el lunes 03/03/2023</t>
        </r>
      </text>
    </comment>
    <comment ref="V419" authorId="0" shapeId="0">
      <text>
        <r>
          <rPr>
            <b/>
            <sz val="9"/>
            <color indexed="81"/>
            <rFont val="Tahoma"/>
            <family val="2"/>
          </rPr>
          <t>Myriam Hidekel Lima Vazquez:</t>
        </r>
        <r>
          <rPr>
            <sz val="9"/>
            <color indexed="81"/>
            <rFont val="Tahoma"/>
            <family val="2"/>
          </rPr>
          <t xml:space="preserve">
hay 4 minutas en el PDF</t>
        </r>
      </text>
    </comment>
    <comment ref="K425" authorId="3" shapeId="0">
      <text>
        <r>
          <rPr>
            <sz val="11"/>
            <color theme="1"/>
            <rFont val="Calibri"/>
            <family val="2"/>
            <scheme val="minor"/>
          </rPr>
          <t>======
ID#AAAAsanDv7c
Susana Dolores Gandara Galaviz    (2023-03-06 22:23:03)
PEP-SEJ:
Este es un indicador trimestral, tiene meta programada en el mes de marzo según lo comprometido en POA</t>
        </r>
      </text>
    </comment>
    <comment ref="Y436" authorId="3" shapeId="0">
      <text>
        <r>
          <rPr>
            <sz val="11"/>
            <color theme="1"/>
            <rFont val="Calibri"/>
            <family val="2"/>
            <scheme val="minor"/>
          </rPr>
          <t>======
ID#AAAA04eSbtM
HP    (2023-07-07 17:18:54)
Pendiente intgerar la justificación del enlace</t>
        </r>
      </text>
    </comment>
    <comment ref="K452" authorId="5" shapeId="0">
      <text>
        <r>
          <rPr>
            <b/>
            <sz val="9"/>
            <color indexed="81"/>
            <rFont val="Tahoma"/>
            <family val="2"/>
          </rPr>
          <t>Perla Ivonne Carlos Urdiales:</t>
        </r>
        <r>
          <rPr>
            <sz val="9"/>
            <color indexed="81"/>
            <rFont val="Tahoma"/>
            <family val="2"/>
          </rPr>
          <t xml:space="preserve">
Se anexa informe
</t>
        </r>
      </text>
    </comment>
    <comment ref="U460" authorId="5" shapeId="0">
      <text>
        <r>
          <rPr>
            <b/>
            <sz val="9"/>
            <color indexed="81"/>
            <rFont val="Tahoma"/>
            <family val="2"/>
          </rPr>
          <t>Perla Ivonne Carlos Urdiales:</t>
        </r>
        <r>
          <rPr>
            <sz val="9"/>
            <color indexed="81"/>
            <rFont val="Tahoma"/>
            <family val="2"/>
          </rPr>
          <t xml:space="preserve">
El área de Infancia solicito la modificacion por wsp a Planeación</t>
        </r>
      </text>
    </comment>
    <comment ref="K461" authorId="0" shapeId="0">
      <text>
        <r>
          <rPr>
            <b/>
            <sz val="9"/>
            <color indexed="81"/>
            <rFont val="Tahoma"/>
            <family val="2"/>
          </rPr>
          <t>Myriam Hidekel Lima Vazquez:</t>
        </r>
        <r>
          <rPr>
            <sz val="9"/>
            <color indexed="81"/>
            <rFont val="Tahoma"/>
            <family val="2"/>
          </rPr>
          <t xml:space="preserve">
Ya se agregó evidencia
Ind 485 al 489
</t>
        </r>
      </text>
    </comment>
    <comment ref="K462" authorId="0" shapeId="0">
      <text>
        <r>
          <rPr>
            <b/>
            <sz val="9"/>
            <color indexed="81"/>
            <rFont val="Tahoma"/>
            <family val="2"/>
          </rPr>
          <t>Myriam Hidekel Lima Vazquez:</t>
        </r>
        <r>
          <rPr>
            <sz val="9"/>
            <color indexed="81"/>
            <rFont val="Tahoma"/>
            <family val="2"/>
          </rPr>
          <t xml:space="preserve">
NO HAY EVIDENCIA EN DRIVE</t>
        </r>
      </text>
    </comment>
    <comment ref="K463" authorId="0" shapeId="0">
      <text>
        <r>
          <rPr>
            <b/>
            <sz val="9"/>
            <color indexed="81"/>
            <rFont val="Tahoma"/>
            <family val="2"/>
          </rPr>
          <t>Myriam Hidekel Lima Vazquez:</t>
        </r>
        <r>
          <rPr>
            <sz val="9"/>
            <color indexed="81"/>
            <rFont val="Tahoma"/>
            <family val="2"/>
          </rPr>
          <t xml:space="preserve">
NO HAY EVIDENCIA EN DRIVE</t>
        </r>
      </text>
    </comment>
    <comment ref="K464" authorId="0" shapeId="0">
      <text>
        <r>
          <rPr>
            <b/>
            <sz val="9"/>
            <color indexed="81"/>
            <rFont val="Tahoma"/>
            <family val="2"/>
          </rPr>
          <t>Myriam Hidekel Lima Vazquez:</t>
        </r>
        <r>
          <rPr>
            <sz val="9"/>
            <color indexed="81"/>
            <rFont val="Tahoma"/>
            <family val="2"/>
          </rPr>
          <t xml:space="preserve">
NO HAY EVIDENCIA EN DRIVE</t>
        </r>
      </text>
    </comment>
    <comment ref="K465" authorId="0" shapeId="0">
      <text>
        <r>
          <rPr>
            <b/>
            <sz val="9"/>
            <color indexed="81"/>
            <rFont val="Tahoma"/>
            <family val="2"/>
          </rPr>
          <t>Myriam Hidekel Lima Vazquez:</t>
        </r>
        <r>
          <rPr>
            <sz val="9"/>
            <color indexed="81"/>
            <rFont val="Tahoma"/>
            <family val="2"/>
          </rPr>
          <t xml:space="preserve">
NO HAY EVIDENCIA EN DRIVE</t>
        </r>
      </text>
    </comment>
    <comment ref="Q483" authorId="5" shapeId="0">
      <text>
        <r>
          <rPr>
            <b/>
            <sz val="9"/>
            <color indexed="81"/>
            <rFont val="Tahoma"/>
            <family val="2"/>
          </rPr>
          <t>Perla Ivonne Carlos Urdiales:</t>
        </r>
        <r>
          <rPr>
            <sz val="9"/>
            <color indexed="81"/>
            <rFont val="Tahoma"/>
            <family val="2"/>
          </rPr>
          <t xml:space="preserve">
Una brigada se realizó en marzo, pero no la reportaron hasta abril</t>
        </r>
      </text>
    </comment>
    <comment ref="V486" authorId="0" shapeId="0">
      <text>
        <r>
          <rPr>
            <b/>
            <sz val="9"/>
            <color indexed="81"/>
            <rFont val="Tahoma"/>
            <family val="2"/>
          </rPr>
          <t>Myriam Hidekel Lima Vazquez:</t>
        </r>
        <r>
          <rPr>
            <sz val="9"/>
            <color indexed="81"/>
            <rFont val="Tahoma"/>
            <family val="2"/>
          </rPr>
          <t xml:space="preserve">
los pdfs dan mas, cuales son los que corresponden a esta evidencia?</t>
        </r>
      </text>
    </comment>
    <comment ref="V489" authorId="0" shapeId="0">
      <text>
        <r>
          <rPr>
            <b/>
            <sz val="9"/>
            <color indexed="81"/>
            <rFont val="Tahoma"/>
            <family val="2"/>
          </rPr>
          <t>Myriam Hidekel Lima Vazquez:</t>
        </r>
        <r>
          <rPr>
            <sz val="9"/>
            <color indexed="81"/>
            <rFont val="Tahoma"/>
            <family val="2"/>
          </rPr>
          <t xml:space="preserve">
de donde salen las 182, hago la suma y no sale esa cantidad</t>
        </r>
      </text>
    </comment>
    <comment ref="K491" authorId="0" shapeId="0">
      <text>
        <r>
          <rPr>
            <b/>
            <sz val="9"/>
            <color indexed="81"/>
            <rFont val="Tahoma"/>
            <family val="2"/>
          </rPr>
          <t>Myriam Hidekel Lima Vazquez:</t>
        </r>
        <r>
          <rPr>
            <sz val="9"/>
            <color indexed="81"/>
            <rFont val="Tahoma"/>
            <family val="2"/>
          </rPr>
          <t xml:space="preserve">
Es 1 reporte
</t>
        </r>
      </text>
    </comment>
    <comment ref="V492" authorId="0" shapeId="0">
      <text>
        <r>
          <rPr>
            <b/>
            <sz val="9"/>
            <color indexed="81"/>
            <rFont val="Tahoma"/>
            <family val="2"/>
          </rPr>
          <t>Myriam Hidekel Lima Vazquez:</t>
        </r>
        <r>
          <rPr>
            <sz val="9"/>
            <color indexed="81"/>
            <rFont val="Tahoma"/>
            <family val="2"/>
          </rPr>
          <t xml:space="preserve">
si a la suma total se le restan los rechazados y vencidos, da a 341, cual es el correcto?</t>
        </r>
      </text>
    </comment>
    <comment ref="K494" authorId="0" shapeId="0">
      <text>
        <r>
          <rPr>
            <b/>
            <sz val="9"/>
            <color indexed="81"/>
            <rFont val="Tahoma"/>
            <family val="2"/>
          </rPr>
          <t>Myriam Hidekel Lima Vazquez:</t>
        </r>
        <r>
          <rPr>
            <sz val="9"/>
            <color indexed="81"/>
            <rFont val="Tahoma"/>
            <family val="2"/>
          </rPr>
          <t xml:space="preserve">
Si son 2, anexo evidencia
</t>
        </r>
      </text>
    </comment>
    <comment ref="V495" authorId="0" shapeId="0">
      <text>
        <r>
          <rPr>
            <b/>
            <sz val="9"/>
            <color indexed="81"/>
            <rFont val="Tahoma"/>
            <family val="2"/>
          </rPr>
          <t>Myriam Hidekel Lima Vazquez:</t>
        </r>
        <r>
          <rPr>
            <sz val="9"/>
            <color indexed="81"/>
            <rFont val="Tahoma"/>
            <family val="2"/>
          </rPr>
          <t xml:space="preserve">
sumo 84 no 217, cual es correcto?</t>
        </r>
      </text>
    </comment>
    <comment ref="E496" authorId="0" shapeId="0">
      <text>
        <r>
          <rPr>
            <b/>
            <sz val="9"/>
            <color indexed="81"/>
            <rFont val="Tahoma"/>
            <family val="2"/>
          </rPr>
          <t>Myriam Hidekel Lima Vazquez:</t>
        </r>
        <r>
          <rPr>
            <sz val="9"/>
            <color indexed="81"/>
            <rFont val="Tahoma"/>
            <family val="2"/>
          </rPr>
          <t xml:space="preserve">
duda de donde salen los 10</t>
        </r>
      </text>
    </comment>
    <comment ref="H496" authorId="0" shapeId="0">
      <text>
        <r>
          <rPr>
            <b/>
            <sz val="9"/>
            <color indexed="81"/>
            <rFont val="Tahoma"/>
            <family val="2"/>
          </rPr>
          <t>Myriam Hidekel Lima Vazquez:</t>
        </r>
        <r>
          <rPr>
            <sz val="9"/>
            <color indexed="81"/>
            <rFont val="Tahoma"/>
            <family val="2"/>
          </rPr>
          <t xml:space="preserve">
en enero pusieron 15</t>
        </r>
      </text>
    </comment>
    <comment ref="I496" authorId="0" shapeId="0">
      <text>
        <r>
          <rPr>
            <b/>
            <sz val="9"/>
            <color indexed="81"/>
            <rFont val="Tahoma"/>
            <family val="2"/>
          </rPr>
          <t>Myriam Hidekel Lima Vazquez:</t>
        </r>
        <r>
          <rPr>
            <sz val="9"/>
            <color indexed="81"/>
            <rFont val="Tahoma"/>
            <family val="2"/>
          </rPr>
          <t xml:space="preserve">
en enero pusieron 21</t>
        </r>
      </text>
    </comment>
    <comment ref="V496" authorId="0" shapeId="0">
      <text>
        <r>
          <rPr>
            <b/>
            <sz val="9"/>
            <color indexed="81"/>
            <rFont val="Tahoma"/>
            <family val="2"/>
          </rPr>
          <t>Myriam Hidekel Lima Vazquez:</t>
        </r>
        <r>
          <rPr>
            <sz val="9"/>
            <color indexed="81"/>
            <rFont val="Tahoma"/>
            <family val="2"/>
          </rPr>
          <t xml:space="preserve">
me dan 32 no 61</t>
        </r>
      </text>
    </comment>
    <comment ref="H497" authorId="0" shapeId="0">
      <text>
        <r>
          <rPr>
            <b/>
            <sz val="9"/>
            <color indexed="81"/>
            <rFont val="Tahoma"/>
            <family val="2"/>
          </rPr>
          <t>Myriam Hidekel Lima Vazquez:</t>
        </r>
        <r>
          <rPr>
            <sz val="9"/>
            <color indexed="81"/>
            <rFont val="Tahoma"/>
            <family val="2"/>
          </rPr>
          <t xml:space="preserve">
agregar mas evidencia</t>
        </r>
      </text>
    </comment>
    <comment ref="V497" authorId="0" shapeId="0">
      <text>
        <r>
          <rPr>
            <b/>
            <sz val="9"/>
            <color indexed="81"/>
            <rFont val="Tahoma"/>
            <family val="2"/>
          </rPr>
          <t>Myriam Hidekel Lima Vazquez:</t>
        </r>
        <r>
          <rPr>
            <sz val="9"/>
            <color indexed="81"/>
            <rFont val="Tahoma"/>
            <family val="2"/>
          </rPr>
          <t xml:space="preserve">
NO CONCUERDA CON EL PDF DE EVIDENCIAS</t>
        </r>
      </text>
    </comment>
    <comment ref="H498" authorId="0" shapeId="0">
      <text>
        <r>
          <rPr>
            <b/>
            <sz val="9"/>
            <color indexed="81"/>
            <rFont val="Tahoma"/>
            <family val="2"/>
          </rPr>
          <t>Myriam Hidekel Lima Vazquez:</t>
        </r>
        <r>
          <rPr>
            <sz val="9"/>
            <color indexed="81"/>
            <rFont val="Tahoma"/>
            <family val="2"/>
          </rPr>
          <t xml:space="preserve">
duda, porque 10?</t>
        </r>
      </text>
    </comment>
    <comment ref="V500" authorId="0" shapeId="0">
      <text>
        <r>
          <rPr>
            <b/>
            <sz val="9"/>
            <color indexed="81"/>
            <rFont val="Tahoma"/>
            <family val="2"/>
          </rPr>
          <t>Myriam Hidekel Lima Vazquez:</t>
        </r>
        <r>
          <rPr>
            <sz val="9"/>
            <color indexed="81"/>
            <rFont val="Tahoma"/>
            <family val="2"/>
          </rPr>
          <t xml:space="preserve">
COMO SALEN LAS 163?</t>
        </r>
      </text>
    </comment>
    <comment ref="E501" authorId="5" shapeId="0">
      <text>
        <r>
          <rPr>
            <b/>
            <sz val="9"/>
            <color indexed="81"/>
            <rFont val="Tahoma"/>
            <family val="2"/>
          </rPr>
          <t>Perla Ivonne Carlos Urdiales:</t>
        </r>
        <r>
          <rPr>
            <sz val="9"/>
            <color indexed="81"/>
            <rFont val="Tahoma"/>
            <family val="2"/>
          </rPr>
          <t xml:space="preserve">
El cumplimiento del plan se hará en septiembre.</t>
        </r>
      </text>
    </comment>
    <comment ref="K552" authorId="0" shapeId="0">
      <text>
        <r>
          <rPr>
            <b/>
            <sz val="9"/>
            <color indexed="81"/>
            <rFont val="Tahoma"/>
            <family val="2"/>
          </rPr>
          <t>Myriam Hidekel Lima Vazquez:</t>
        </r>
        <r>
          <rPr>
            <sz val="9"/>
            <color indexed="81"/>
            <rFont val="Tahoma"/>
            <family val="2"/>
          </rPr>
          <t xml:space="preserve">
30 niños 
Elena: Confirmo que son 30</t>
        </r>
      </text>
    </comment>
    <comment ref="K553" authorId="0" shapeId="0">
      <text>
        <r>
          <rPr>
            <b/>
            <sz val="9"/>
            <color indexed="81"/>
            <rFont val="Tahoma"/>
            <family val="2"/>
          </rPr>
          <t>Myriam Hidekel Lima Vazquez:</t>
        </r>
        <r>
          <rPr>
            <sz val="9"/>
            <color indexed="81"/>
            <rFont val="Tahoma"/>
            <family val="2"/>
          </rPr>
          <t xml:space="preserve">
no encuentro su evidencia 
Elena: La evidencia está en la sub carpeta 576. Apoyos escolares (becas, útiles y libros)</t>
        </r>
      </text>
    </comment>
    <comment ref="M553" authorId="6" shapeId="0">
      <text>
        <r>
          <rPr>
            <b/>
            <sz val="9"/>
            <color indexed="81"/>
            <rFont val="Tahoma"/>
            <family val="2"/>
          </rPr>
          <t>elena denisse vera vera:</t>
        </r>
        <r>
          <rPr>
            <sz val="9"/>
            <color indexed="81"/>
            <rFont val="Tahoma"/>
            <family val="2"/>
          </rPr>
          <t xml:space="preserve">
La evidencia se encuentra en esta subcarpeta dentro de la carpeta de febrero</t>
        </r>
      </text>
    </comment>
    <comment ref="L555" authorId="0" shapeId="0">
      <text>
        <r>
          <rPr>
            <b/>
            <sz val="9"/>
            <color indexed="81"/>
            <rFont val="Tahoma"/>
            <family val="2"/>
          </rPr>
          <t>Myriam Hidekel Lima Vazquez:</t>
        </r>
        <r>
          <rPr>
            <sz val="9"/>
            <color indexed="81"/>
            <rFont val="Tahoma"/>
            <family val="2"/>
          </rPr>
          <t xml:space="preserve">
cual es el nuevo calendrio?
Elena: El calendario fue enviado por correo el  correo veraveraelenadenisse@gmail.com el día 11 de julio 2023</t>
        </r>
      </text>
    </comment>
    <comment ref="K570" authorId="0" shapeId="0">
      <text>
        <r>
          <rPr>
            <b/>
            <sz val="9"/>
            <color indexed="81"/>
            <rFont val="Tahoma"/>
            <family val="2"/>
          </rPr>
          <t>Myriam Hidekel Lima Vazquez:</t>
        </r>
        <r>
          <rPr>
            <sz val="9"/>
            <color indexed="81"/>
            <rFont val="Tahoma"/>
            <family val="2"/>
          </rPr>
          <t xml:space="preserve">
se hicieron 3 acti según evidencia, no 2</t>
        </r>
      </text>
    </comment>
    <comment ref="L571" authorId="0" shapeId="0">
      <text>
        <r>
          <rPr>
            <b/>
            <sz val="9"/>
            <color indexed="81"/>
            <rFont val="Tahoma"/>
            <family val="2"/>
          </rPr>
          <t>Myriam Hidekel Lima Vazquez:</t>
        </r>
        <r>
          <rPr>
            <sz val="9"/>
            <color indexed="81"/>
            <rFont val="Tahoma"/>
            <family val="2"/>
          </rPr>
          <t xml:space="preserve">
 los 2 que estan en calendario</t>
        </r>
      </text>
    </comment>
    <comment ref="U571" authorId="0" shapeId="0">
      <text>
        <r>
          <rPr>
            <b/>
            <sz val="9"/>
            <color indexed="81"/>
            <rFont val="Tahoma"/>
            <family val="2"/>
          </rPr>
          <t>Myriam Hidekel Lima Vazquez:</t>
        </r>
        <r>
          <rPr>
            <sz val="9"/>
            <color indexed="81"/>
            <rFont val="Tahoma"/>
            <family val="2"/>
          </rPr>
          <t xml:space="preserve">
 los 2 que estan en calendario
Elena: en calendario hay "1" programado</t>
        </r>
      </text>
    </comment>
    <comment ref="X571" authorId="0" shapeId="0">
      <text>
        <r>
          <rPr>
            <b/>
            <sz val="9"/>
            <color indexed="81"/>
            <rFont val="Tahoma"/>
            <family val="2"/>
          </rPr>
          <t>Myriam Hidekel Lima Vazquez:</t>
        </r>
        <r>
          <rPr>
            <sz val="9"/>
            <color indexed="81"/>
            <rFont val="Tahoma"/>
            <family val="2"/>
          </rPr>
          <t xml:space="preserve">
 los 2 que estan en calendario
En calendario si hay tres</t>
        </r>
      </text>
    </comment>
    <comment ref="L580" authorId="0" shapeId="0">
      <text>
        <r>
          <rPr>
            <b/>
            <sz val="9"/>
            <color indexed="81"/>
            <rFont val="Tahoma"/>
            <family val="2"/>
          </rPr>
          <t>Myriam Hidekel Lima Vazquez:</t>
        </r>
        <r>
          <rPr>
            <sz val="9"/>
            <color indexed="81"/>
            <rFont val="Tahoma"/>
            <family val="2"/>
          </rPr>
          <t xml:space="preserve">
ellos ponen 2 en vez de 5 que es lo que esta en el calendario
Elena: Confirmo que son 5 en calendario</t>
        </r>
      </text>
    </comment>
    <comment ref="K583" authorId="0" shapeId="0">
      <text>
        <r>
          <rPr>
            <b/>
            <sz val="9"/>
            <color indexed="81"/>
            <rFont val="Tahoma"/>
            <family val="2"/>
          </rPr>
          <t>Myriam Hidekel Lima Vazquez:</t>
        </r>
        <r>
          <rPr>
            <sz val="9"/>
            <color indexed="81"/>
            <rFont val="Tahoma"/>
            <family val="2"/>
          </rPr>
          <t xml:space="preserve">
de donde salen no hace match con la evidencia
Elena: La evidencia está en archivo de excel dentro de la subcarpeta "608. Consultar a las juventudes sobre las actividades del Instituto"</t>
        </r>
      </text>
    </comment>
    <comment ref="K584" authorId="0" shapeId="0">
      <text>
        <r>
          <rPr>
            <b/>
            <sz val="9"/>
            <color indexed="81"/>
            <rFont val="Tahoma"/>
            <family val="2"/>
          </rPr>
          <t>Myriam Hidekel Lima Vazquez:</t>
        </r>
        <r>
          <rPr>
            <sz val="9"/>
            <color indexed="81"/>
            <rFont val="Tahoma"/>
            <family val="2"/>
          </rPr>
          <t xml:space="preserve">
no hay evidencia en la carpeta
Elena: La evidencia está en la carpeta "609. Capacitaciones INJURE"</t>
        </r>
      </text>
    </comment>
    <comment ref="S594" authorId="0" shapeId="0">
      <text>
        <r>
          <rPr>
            <b/>
            <sz val="9"/>
            <color indexed="81"/>
            <rFont val="Tahoma"/>
            <family val="2"/>
          </rPr>
          <t>Myriam Hidekel Lima Vazquez:</t>
        </r>
        <r>
          <rPr>
            <sz val="9"/>
            <color indexed="81"/>
            <rFont val="Tahoma"/>
            <family val="2"/>
          </rPr>
          <t xml:space="preserve">
solo hay un oficio con el mes de abril, los demás son afebrero y marzo pero en total son 4 oficios</t>
        </r>
      </text>
    </comment>
    <comment ref="S603" authorId="0" shapeId="0">
      <text>
        <r>
          <rPr>
            <b/>
            <sz val="9"/>
            <color indexed="81"/>
            <rFont val="Tahoma"/>
            <family val="2"/>
          </rPr>
          <t>Myriam Hidekel Lima Vazquez:</t>
        </r>
        <r>
          <rPr>
            <sz val="9"/>
            <color indexed="81"/>
            <rFont val="Tahoma"/>
            <family val="2"/>
          </rPr>
          <t xml:space="preserve">
duda, en la evidencia me dan listas de asistencia, cuales son las 3 intervenciones? </t>
        </r>
      </text>
    </comment>
  </commentList>
</comments>
</file>

<file path=xl/sharedStrings.xml><?xml version="1.0" encoding="utf-8"?>
<sst xmlns="http://schemas.openxmlformats.org/spreadsheetml/2006/main" count="14218" uniqueCount="4121">
  <si>
    <t>Resultados Programa Operativo Anual 2023</t>
  </si>
  <si>
    <t>Enero</t>
  </si>
  <si>
    <t>Febrero</t>
  </si>
  <si>
    <t>Marzo</t>
  </si>
  <si>
    <t>No.</t>
  </si>
  <si>
    <t>Secretaría</t>
  </si>
  <si>
    <t>Dirección</t>
  </si>
  <si>
    <t>Nivel</t>
  </si>
  <si>
    <t>Actividad</t>
  </si>
  <si>
    <t>Meta</t>
  </si>
  <si>
    <t>Unidad de medida</t>
  </si>
  <si>
    <t>Realizado</t>
  </si>
  <si>
    <t>Planeado/Programado/Requerido</t>
  </si>
  <si>
    <t>EVIDENCIA / COMENTARIOS</t>
  </si>
  <si>
    <t>SAY</t>
  </si>
  <si>
    <t>GGA</t>
  </si>
  <si>
    <t>POA</t>
  </si>
  <si>
    <t>Realizar certificaciones de documentos</t>
  </si>
  <si>
    <t>Porcentaje</t>
  </si>
  <si>
    <t>Realizar publicaciones en el Portal del Archivo Histórico</t>
  </si>
  <si>
    <t>Brindar atención a solicitudes y/o búsquedas de documentos, copias simples y/o certificadas</t>
  </si>
  <si>
    <t>GGA GAP</t>
  </si>
  <si>
    <t>Realizar sesiones ordinarias</t>
  </si>
  <si>
    <t xml:space="preserve">Sesiones </t>
  </si>
  <si>
    <t>Realizar sesiones extraordinarias</t>
  </si>
  <si>
    <t>Realizar sesiones solemnes</t>
  </si>
  <si>
    <t xml:space="preserve">No se programó ejecución para este periodo. </t>
  </si>
  <si>
    <t>Aprobar acuerdos</t>
  </si>
  <si>
    <t>Realizar publicaciones en la Gaceta Municipal Ordinaria</t>
  </si>
  <si>
    <t>Publicaciones</t>
  </si>
  <si>
    <t>Realizar publicaciones en la Gaceta Municipal Especial</t>
  </si>
  <si>
    <t>Realizar publicaciones en el Periódico Oficial del Estado</t>
  </si>
  <si>
    <t>Realizar sesiones de comisiones con miembros del cabildo</t>
  </si>
  <si>
    <t>Elaborar propuestas de dictámenes y puntos de acuerdo</t>
  </si>
  <si>
    <t>Integrar carpetas de archivo de sesiones de cabildo</t>
  </si>
  <si>
    <t>Carpetas</t>
  </si>
  <si>
    <t>GGA COS</t>
  </si>
  <si>
    <t>Brindar atención de gestión social y resolución de problemáticas sociales</t>
  </si>
  <si>
    <t>Brindar atención de servicio de gestoría media cartilla del servicio Militar Nacional</t>
  </si>
  <si>
    <t>Brindar atención de solicitudes de Pasaporte Ordinario Mexicano</t>
  </si>
  <si>
    <t>Expedir Constancias de Juez Auxiliar</t>
  </si>
  <si>
    <t>Expedir Constancias Certificada de Juez Auxiliar</t>
  </si>
  <si>
    <t>GGA AGR</t>
  </si>
  <si>
    <t>Resolver asuntos de grupos religosos.</t>
  </si>
  <si>
    <t>Mediar conflictos que concluyan en acuerdos.</t>
  </si>
  <si>
    <t>Acordar compromisos para el disfrute y ejercicio de derechos y libertades en el espacio público por grupos religiosos.</t>
  </si>
  <si>
    <t>GCR</t>
  </si>
  <si>
    <t>Validar las expediciones y renovaciones de las licencias para el funcionamiento de establecimientos mercantiles</t>
  </si>
  <si>
    <t>Realizar visitas de verificación, inspección y vigilancia en materia de venta y/o consumo de alcohol, espectáculos, comercio, desarrollo urbano, ambiental y de limpia</t>
  </si>
  <si>
    <t>Brindar atención a reportes ciudadanos mediante el Sistema Sentral</t>
  </si>
  <si>
    <t>GCR ALE</t>
  </si>
  <si>
    <t>Efectuar visitas de verificación e inspección a los establecimientos mercantiles y espectáculos públicos</t>
  </si>
  <si>
    <t>Realizar procedimientos de clausura definitiva</t>
  </si>
  <si>
    <t xml:space="preserve">Actualizar el padrón de anuencias municipales </t>
  </si>
  <si>
    <t>Actualizaciones</t>
  </si>
  <si>
    <t>GCR COM</t>
  </si>
  <si>
    <t>Realizar inspección en los espacios destinados al comercio fijo,semifijo, ambulantes y a los mercados municipales</t>
  </si>
  <si>
    <t>Atender quejas de Comercio informal en la vía pública</t>
  </si>
  <si>
    <t>GCR IUE</t>
  </si>
  <si>
    <t>Realizar inspecciones en materia urbana</t>
  </si>
  <si>
    <t>Realizar inspecciones en materia de ecología</t>
  </si>
  <si>
    <t>Realizar inspecciones en materia de servicios públicos</t>
  </si>
  <si>
    <t>Brindar atención a quejas de inspecciones en materia de desarrollo urbano, ecología y servicios públicos</t>
  </si>
  <si>
    <t>ASJ</t>
  </si>
  <si>
    <t>Recibir y remitir demandas a las áreas correspondientes de la Administración Pública Municipal</t>
  </si>
  <si>
    <t>Revisar y modificar proyectos de contratos y convenios remitidos a la Dirección de Asuntos Jurídicos</t>
  </si>
  <si>
    <t>Atender solicitudes de información de transparencia turnadas a la Secretaría del Ayuntamiento</t>
  </si>
  <si>
    <t>Atender quejas signadas por la Comisión Estatal de Derechos Humanos</t>
  </si>
  <si>
    <t>Revisar proyectos de reglamentos municipales</t>
  </si>
  <si>
    <t>Otorgar visto bueno a reglamentos municipales</t>
  </si>
  <si>
    <t>Capacitaciones</t>
  </si>
  <si>
    <t>JUC</t>
  </si>
  <si>
    <t>Capacitar al personal en materia de Derechos Humanos y Justicia Cívica</t>
  </si>
  <si>
    <t>Atender personas en situación de vulnerabilidad (situación de calle, violencia de género y población migrante)</t>
  </si>
  <si>
    <t>Capacitar al personal en Mecanismos Alternativos para la Solución de Conflictos</t>
  </si>
  <si>
    <t>Realizar audiencias públicas a presuntos infractores imputables</t>
  </si>
  <si>
    <t>Realizar vinculaciones con Instituciones para la implentación de medidas para mejorar la convivencia</t>
  </si>
  <si>
    <t>Canalizar del presunto infractor según la medida cívica asignada</t>
  </si>
  <si>
    <t>Realizar reportes de seguimiento a las canalizaciones del presunto infractor según la medida cívica asignada</t>
  </si>
  <si>
    <t>Reportes</t>
  </si>
  <si>
    <t>ENM</t>
  </si>
  <si>
    <t>Dar cumplimiento a las Obligaciones de Transparencia</t>
  </si>
  <si>
    <t>Cumplimientos</t>
  </si>
  <si>
    <t>Atender las solicitudes de acceso a la información</t>
  </si>
  <si>
    <t>Brindar atención a reportes ciudadanos</t>
  </si>
  <si>
    <t>Brindar atención a los permisos para uso temporal de espacios públicos (Bajos del Palacio Municipal, Plaza Zaragoza,Kiosko Lucila Sabella y Plaza Hidalgo)</t>
  </si>
  <si>
    <t xml:space="preserve">Gestionar las solicitudes para el mantenimiento del parque vehicular de la Secretaria del ayuntamiento </t>
  </si>
  <si>
    <t xml:space="preserve">Gestionar las solicitudes para el mantenimiento de los bienes inmuebles de la Secretaria del Ayuntamiento </t>
  </si>
  <si>
    <t>Realizar el plan de trabajo para incorporar la perspectiva de género dentro de la Secretaría del Ayuntamiento</t>
  </si>
  <si>
    <t>Plan</t>
  </si>
  <si>
    <t>SFA</t>
  </si>
  <si>
    <t>GEF</t>
  </si>
  <si>
    <t>Atender reuniones generales y de comité</t>
  </si>
  <si>
    <t>GEF PLP</t>
  </si>
  <si>
    <t>Revisar y autorizar suficiencias presupuestales para un control del gasto eficiente</t>
  </si>
  <si>
    <t>Foliar contratos que impliquen egresos para el municipio</t>
  </si>
  <si>
    <t>Elaborar Proyecto de Iniciativa de Ley de Ingresos</t>
  </si>
  <si>
    <t>Proyectos</t>
  </si>
  <si>
    <t>Elaborar Proyecto de Presupuesto de Egresos</t>
  </si>
  <si>
    <t>Elaborar Presupuesto Ciudadano</t>
  </si>
  <si>
    <t>GEF ING</t>
  </si>
  <si>
    <t>Realizar acciones para mantener la eficiencia recaudatoria</t>
  </si>
  <si>
    <t>Acciones</t>
  </si>
  <si>
    <t>Realizar acciones para abatimiento del rezago</t>
  </si>
  <si>
    <t>Otorgar subsidios</t>
  </si>
  <si>
    <t>GEF REI</t>
  </si>
  <si>
    <t>Realizar operativo predial anual enero a marzo 2023</t>
  </si>
  <si>
    <t>Operativos</t>
  </si>
  <si>
    <t>Otorgar seguros de casa-habitación a contribuyentes cumplidos en pago anual de impuesto predial</t>
  </si>
  <si>
    <t>Calcular la eficiencia recaudatoria respecto al número de expedientes catástrales que se encuentran al corriente de su impuesto predial</t>
  </si>
  <si>
    <t>Realizar inspecciones a lotes baldíos</t>
  </si>
  <si>
    <t>GEF CCP</t>
  </si>
  <si>
    <t>Realizar y presentar informes financieros mensuales</t>
  </si>
  <si>
    <t>Informes</t>
  </si>
  <si>
    <t>Realizar y presentar  informes financieros trimestrales</t>
  </si>
  <si>
    <t>Realizar y presentar informe financiero de cuenta pública 2022</t>
  </si>
  <si>
    <t>Celebrar sesiones de Consejo Municipal de Armonización Contable</t>
  </si>
  <si>
    <t>Sesiones</t>
  </si>
  <si>
    <t>GEF EGR</t>
  </si>
  <si>
    <t>Revisar expedientes para pago de contratistas</t>
  </si>
  <si>
    <t>Revisar expedientes para pago de gasto corriente</t>
  </si>
  <si>
    <t>Revisar expedientes de nómina</t>
  </si>
  <si>
    <t>GEA</t>
  </si>
  <si>
    <t>Realizar promoción para una cultura de uso responsable de los bienes muebles e inmuebles municipales entre los servidores públicos</t>
  </si>
  <si>
    <t>Promociones</t>
  </si>
  <si>
    <t>Realizar promoción para una cultura de respeto a las políticas de recursos humanos con enfoque de eficiencia y servicio al ciudadano</t>
  </si>
  <si>
    <t>GEA COA</t>
  </si>
  <si>
    <t xml:space="preserve">Atender los trámites de expedientes de pago de bienes y servicios provenientes de la dirección de Adquisiciones </t>
  </si>
  <si>
    <t xml:space="preserve">Atender los trámites de expedientes de pago de bienes y servicios provenientes de la dirección de Mantenimineto y Equipamiento </t>
  </si>
  <si>
    <t>Atender los trámites de expedientes de reembolsos de fondos de caja y chica y fondos operativos</t>
  </si>
  <si>
    <t>Atender los trámites de expedientes de solicitudes de gastos de viaticos por medio de una orden de pago a posterior comprobación o reembolso de gastos</t>
  </si>
  <si>
    <t>GEA RHS</t>
  </si>
  <si>
    <t>Actualizar la estructura organizacional vigente de las Secretarías pertenecientes a la Administración Pública Central</t>
  </si>
  <si>
    <t xml:space="preserve">Impartir sesiones de cursos de acuerdo al Plan de Capacitación </t>
  </si>
  <si>
    <t>Atender solicitudes de juicios promovidos por relaciones laborales</t>
  </si>
  <si>
    <t>Efectuar el cálculo de nómina del personal de la Administración Pública de Monterrey</t>
  </si>
  <si>
    <t>Cálculos</t>
  </si>
  <si>
    <t>GEA ASG</t>
  </si>
  <si>
    <t>Realizar Sesiones de Comité</t>
  </si>
  <si>
    <t xml:space="preserve">Realizar Plan Anual de Adquisiciones </t>
  </si>
  <si>
    <t>Dar atención al trámite de Alta de Proveedores</t>
  </si>
  <si>
    <t>Realizar ordenes de compra de bienes y servicios</t>
  </si>
  <si>
    <t>Elaborar contratos</t>
  </si>
  <si>
    <t>GEA MAE</t>
  </si>
  <si>
    <t>Atender reportes de servicios menores y/o urgentes a bienes muebles e inmuebles</t>
  </si>
  <si>
    <t>Atender solicitudes de mantenimiento vehicular preventivo y correctivo de la Secretaría de Seguridad y Protección a la Ciudadanía</t>
  </si>
  <si>
    <t>Atender solicitudes de mantenimiento preventivo y correctivo a unidades y equipo pesado de la Secretaría de Servicios Públicos</t>
  </si>
  <si>
    <t>Atender solicitudes de mantenimiento preventivo y correctivo a inmuebles municipales</t>
  </si>
  <si>
    <t>Atender solicitudes para suministro de mobiliario a dependencias municipales</t>
  </si>
  <si>
    <t>GEA PAT</t>
  </si>
  <si>
    <t>Realizar el resguardo de bienes</t>
  </si>
  <si>
    <t>Realizar el alta de bienes</t>
  </si>
  <si>
    <t>Realizar la baja de bienes</t>
  </si>
  <si>
    <t>Recibir solicitudes de ingreso para constancia de no afectación a bienes de dominio público municipal</t>
  </si>
  <si>
    <t>GEA SEM</t>
  </si>
  <si>
    <t>Brindar consultas de medicina general a los derechohabientes</t>
  </si>
  <si>
    <t>Realizar cirugias</t>
  </si>
  <si>
    <t xml:space="preserve">Brindar consultas de medicina preventiva a los derechohabientes </t>
  </si>
  <si>
    <t>JUR</t>
  </si>
  <si>
    <t>Atender las solicitudes de acceso a la información.</t>
  </si>
  <si>
    <t>Revisión de Contratos.</t>
  </si>
  <si>
    <t>Realizar acciones sobre devoluciones de impuestos, derechos y/o aprovechamientos por Juicios.</t>
  </si>
  <si>
    <t>Realizar el plan de trabajo para incorporar la perspectiva de género dentro de la Secretaría de Finanzas y Administración</t>
  </si>
  <si>
    <t>231.Captura pantalla</t>
  </si>
  <si>
    <t>232.Reporte excel</t>
  </si>
  <si>
    <t>183.Formato excel alta provedores</t>
  </si>
  <si>
    <t>184. Se habia manifestado 15 ordenes de compra pero en el mes de enero el sistema estuvo cerrado</t>
  </si>
  <si>
    <t>185.Se habia manifestado 82 contratos, pero fueron menos los que se elaboraron</t>
  </si>
  <si>
    <t>186.Captura excel</t>
  </si>
  <si>
    <t>181.Oficio comité</t>
  </si>
  <si>
    <t>188.Captura</t>
  </si>
  <si>
    <t>190.Captura excel</t>
  </si>
  <si>
    <t>191.Reporte</t>
  </si>
  <si>
    <t>192.Reporte solicitud</t>
  </si>
  <si>
    <t>193.Reporte sistema</t>
  </si>
  <si>
    <t>194.Reporte excel</t>
  </si>
  <si>
    <t>195.Oficios</t>
  </si>
  <si>
    <t>196.Oficio</t>
  </si>
  <si>
    <t>197.Oficio</t>
  </si>
  <si>
    <t>198.Reporte excel</t>
  </si>
  <si>
    <t>202.Organigrama en power point</t>
  </si>
  <si>
    <t>205.Reporte excel</t>
  </si>
  <si>
    <t>206.Documento word con hipervinculo</t>
  </si>
  <si>
    <t>199.Se habia manifestado una cantidad mayor en la columna planeado/prpgramado debido a se registraron incorrectamente los datos del indicador</t>
  </si>
  <si>
    <t>200.Reporte y registro</t>
  </si>
  <si>
    <t>201.Reporte y registrointerno</t>
  </si>
  <si>
    <t>207.Oficio</t>
  </si>
  <si>
    <t>221.Reporte excel</t>
  </si>
  <si>
    <t>222.reporte excel</t>
  </si>
  <si>
    <t>223.Reporte excel</t>
  </si>
  <si>
    <t>224.Carta invitacion</t>
  </si>
  <si>
    <t>225.Fotografia multa</t>
  </si>
  <si>
    <t>208.Fotografias carpetas</t>
  </si>
  <si>
    <t>209.Captura pantalla</t>
  </si>
  <si>
    <t>213.01- Volante de descuento
Ev.213.02- Imagen- Modulo de pago Palacio Municipal de Monterrey
EV.213.03- Imagen- Modulo de cajas
EV.213.04- Imagen- Modulo de cajas
EV.213.05- Imagen- Entrevista al Director
EV.213.06- Imagen-  Nota en periodico
EV.213.07- Imagen- Modulo de cajas Parque Tucan
EV.213.08- Imagen- Redes Sociales
EV.213.09- Video- Entrevistra</t>
  </si>
  <si>
    <t>214.01- Recibo con Leyenda Seguro Casa Habitación Enero</t>
  </si>
  <si>
    <t>216.01 - Procedimiento de Requerimiento de Multa concluido en Enero</t>
  </si>
  <si>
    <t>228.Oficio respuesta</t>
  </si>
  <si>
    <t>229.Reporte word</t>
  </si>
  <si>
    <t xml:space="preserve">230.Reporte excel y Oficio </t>
  </si>
  <si>
    <t>231.Pendiente</t>
  </si>
  <si>
    <t>181.Oficio Comité</t>
  </si>
  <si>
    <t xml:space="preserve">184.Listado en excel </t>
  </si>
  <si>
    <t>185.Pendiente</t>
  </si>
  <si>
    <t>188.Captura excel</t>
  </si>
  <si>
    <t>189.Pendiente</t>
  </si>
  <si>
    <t>191.Reporte solicitud</t>
  </si>
  <si>
    <t>193.Reporte sistema solicitud</t>
  </si>
  <si>
    <t>196. Oficios</t>
  </si>
  <si>
    <t>197.Oficios</t>
  </si>
  <si>
    <t>202.Organigramas en power Point</t>
  </si>
  <si>
    <t>203.Reporte excel</t>
  </si>
  <si>
    <t>199.Captura de pantalla</t>
  </si>
  <si>
    <t>201.Reporte y registro interno</t>
  </si>
  <si>
    <t>207. Oficio</t>
  </si>
  <si>
    <t>La elaboración del informe financiero correspondiente al mes de enero 2023 no se ha podido realizar, derivado de los trabajos para la Cuenta Pública Municipal 2022, por lo que no se cuenta con saldos iniciales para el ejercicio 2023. </t>
  </si>
  <si>
    <t>221.Reporte excel pago contratistas</t>
  </si>
  <si>
    <t xml:space="preserve">222.Reporte excel </t>
  </si>
  <si>
    <t>223.Reporte excel nómina revisados</t>
  </si>
  <si>
    <t>224.Carta invitacion requerimiento</t>
  </si>
  <si>
    <t>225.Fotografia multa transito</t>
  </si>
  <si>
    <t>El reporte es trimestral</t>
  </si>
  <si>
    <t>208.Fotografia carpetas</t>
  </si>
  <si>
    <t>212.Pendiente</t>
  </si>
  <si>
    <t>213.01. Volante Descuento Febrero
213.02. Publicación Redes Sociales
213.03 Rueda de Prensa Palacio Municipal
213.04 Rueda de Prensa Palacio Municipal
213.05 Contribuyentes pagando Delegación Lazaro Cardens
213.06 Contribuyentes pagando Delegación Lazaro Cardens</t>
  </si>
  <si>
    <t>216.01 - Procedimiento de Requerimiento de Multa concluido en Febrero</t>
  </si>
  <si>
    <t>228.Oficios respuesta</t>
  </si>
  <si>
    <t>230.Reporte excel y Oficio</t>
  </si>
  <si>
    <t>CMU</t>
  </si>
  <si>
    <t>FIS</t>
  </si>
  <si>
    <t>Atender las observaciones de los Órganos de Fiscalización Superior recibidas en la Contraloría Municipal</t>
  </si>
  <si>
    <t>Atender los inicios de auditorías programados por los Órganos de Fiscalización Superior</t>
  </si>
  <si>
    <t>Fiscalizar el ejercicio del gasto público municipal</t>
  </si>
  <si>
    <t>CII</t>
  </si>
  <si>
    <t>Realizar actividades de difusión de control interno</t>
  </si>
  <si>
    <t>Revisar los informes de avance de los indicadores de desempeño</t>
  </si>
  <si>
    <t>Realizar seguimiento al Programa Anual de Evaluación</t>
  </si>
  <si>
    <t>Verificar la actualización del sistema de entrega recepción</t>
  </si>
  <si>
    <t>Verificar las declaraciones patrimoniales y de intereses</t>
  </si>
  <si>
    <t>Tramitar denuncias contra servidores públicos</t>
  </si>
  <si>
    <t>ANT</t>
  </si>
  <si>
    <t xml:space="preserve">Substanciar Informes de Presunta Responsabilidad Administrativa en contra de servidores públicos </t>
  </si>
  <si>
    <t>Substanciar Informes de Presunta Responsabilidad Administrativa de la Comisión de Honor y Justicia</t>
  </si>
  <si>
    <t>Atender recursos de revocación interpuestos por servidores públicos</t>
  </si>
  <si>
    <t>Promover impartición de capacitaciones en materia de integridad y buenas prácticas de gobierno dirigido a servidores públicos</t>
  </si>
  <si>
    <t>TRA</t>
  </si>
  <si>
    <t>Atender solicitudes de Acceso a la Información Pública</t>
  </si>
  <si>
    <t>Atender solicitudes de Acceso, Rectificación, Cancelación y Oposición de Datos Personales (DERECHOS ARCO)</t>
  </si>
  <si>
    <t>Verificar obligaciones de transparencia publicados por las dependencias y entidades de la Administración Pública Municipal</t>
  </si>
  <si>
    <t>Elaborar Plan Anual de Capacitación</t>
  </si>
  <si>
    <t>Remitir las solicitudes de contratación de servicios profesionales</t>
  </si>
  <si>
    <t>Realizar el reporte de caja chica</t>
  </si>
  <si>
    <t>Gestionar la adquisición de artículos requeridos por la Contraloría Municipal</t>
  </si>
  <si>
    <t>Dar trámite a las facturas de artículos y servicios adquiridos o contratados por  la Contraloría Municipal.</t>
  </si>
  <si>
    <t>Remitir solicitudes  de recursos tecnológicos y cuentas de usuarios</t>
  </si>
  <si>
    <t>Actualización del patrimonio de la Contraloría Municipal</t>
  </si>
  <si>
    <t>Brindar  atención a solicitudes ciudadanas</t>
  </si>
  <si>
    <t>Actualizar formatos de transparencia</t>
  </si>
  <si>
    <t>Analizar los expedientes del proceso de contratación incorporando la perspectiva de género</t>
  </si>
  <si>
    <t>Digitalizar el archivo de Contraloría Municipal</t>
  </si>
  <si>
    <t>Ejecutar el Programa de dignificación de áreas de trabajo</t>
  </si>
  <si>
    <t>Promover el Servicio Profesional de Carrera</t>
  </si>
  <si>
    <t>Realizar el plan de trabajo para incorporar la perspectiva de género dentro de la Contraloría Municipal</t>
  </si>
  <si>
    <t>SEG</t>
  </si>
  <si>
    <t>IGO</t>
  </si>
  <si>
    <t>Realizar pruebas médicas a personas detenidas para el ingreso al Centro de Detenciones</t>
  </si>
  <si>
    <t>Realizar capacitaciones en manejo de armas y tiro policial armería</t>
  </si>
  <si>
    <t>IGO PMP</t>
  </si>
  <si>
    <t>Atender quejas y/o denuncias del Sistema Sentral</t>
  </si>
  <si>
    <t>Realizar filtros de seguridad para la inspeccion de vehiculos y motos en jurisdicción municipal</t>
  </si>
  <si>
    <t>Realizar operativos de transporte público seguro</t>
  </si>
  <si>
    <t>Ralizar registro de bitácoras operativas de seguridad</t>
  </si>
  <si>
    <t>IGO PMR</t>
  </si>
  <si>
    <t>Desplegar operativos disuasivos  en zonas de alta incidencia dentro del Municipio de Monterrey</t>
  </si>
  <si>
    <t>Desplegar operativos  disuasivos en conjunto en jurisdicción municipal</t>
  </si>
  <si>
    <t>Realizar intervenciones de reacción a llamadas de auxilio en zona de jurisdicción.</t>
  </si>
  <si>
    <t>Capacitar elementos de Reacción en temas de especialidad</t>
  </si>
  <si>
    <t>IGO PMI</t>
  </si>
  <si>
    <t>Registrar elementos para capacitación en materia de policía de investigación</t>
  </si>
  <si>
    <t>Elementos</t>
  </si>
  <si>
    <t>Atender oficios de medidas de protección dentro de juridicción</t>
  </si>
  <si>
    <t>Atender oficios de medidas de protección fuera de juridicción</t>
  </si>
  <si>
    <t>Atender oficios de investigación asignados a elementos de la policia de investigación</t>
  </si>
  <si>
    <t>IGO VIT</t>
  </si>
  <si>
    <t xml:space="preserve">Realizar operativos antialcohol </t>
  </si>
  <si>
    <t>Realizar informe estadístico de los puntos más críticos de atropellos para desarrollo de estrategias</t>
  </si>
  <si>
    <t>Realizar reportes para la recopilación de estadísticas de los 20 puntos mas conflictivos de hechos viales</t>
  </si>
  <si>
    <t>Realizar capacitaciones en materia de cultura vial a instituciones educativas</t>
  </si>
  <si>
    <t>Realizar capacitaciones en materia de cultura vial en empresas</t>
  </si>
  <si>
    <t xml:space="preserve">Actualizar en Normatividad Vial a personas por infringir el reglamento de tránsito </t>
  </si>
  <si>
    <t>IGP</t>
  </si>
  <si>
    <t>Realizar sesiones de asesoría técnica con expertos de la política de prevención</t>
  </si>
  <si>
    <t>IGP PRV</t>
  </si>
  <si>
    <t>Talleres</t>
  </si>
  <si>
    <t>Realizar talleres de aprendizaje a través del arte</t>
  </si>
  <si>
    <t>Realizar talleres de resolución de conflictos</t>
  </si>
  <si>
    <t>Realizar murales</t>
  </si>
  <si>
    <t>Murales</t>
  </si>
  <si>
    <t>Eventos</t>
  </si>
  <si>
    <t xml:space="preserve">Realizar evento "Mérito Policial" </t>
  </si>
  <si>
    <t xml:space="preserve">Relizar juntas vecinales
</t>
  </si>
  <si>
    <t>Brintar atención a solicitudes y/o quejas en materia de prevención a través del Sistema Central</t>
  </si>
  <si>
    <t>Realizar marchas exploratorias con los vecinos para la identificación de problemas particulares en las colonias</t>
  </si>
  <si>
    <t>IGP PRC</t>
  </si>
  <si>
    <t>Brindar servicios de trabajo social por medio del Centro de Atención Integral para Adolescentes (CAIPA)</t>
  </si>
  <si>
    <t>Brindar servicios de psicología por medio del CAIPA</t>
  </si>
  <si>
    <t>Brindar servicios de criminología por medio del CAIPA</t>
  </si>
  <si>
    <t>Brindar atención a adolescentes por medio del CAIPA</t>
  </si>
  <si>
    <t>Brindar orientaciones a padres de familia o tutores por medio del CAIPA</t>
  </si>
  <si>
    <t>Realizar llamadas de seguimiento a las personas beneficiadas por el CAIPA</t>
  </si>
  <si>
    <t>Brindar servicios de trabajo social por medio de la Unidad de Víctimas de Violencia Familiar y de Género (UAVVI)</t>
  </si>
  <si>
    <t>Brindar servicios de psicología por medio de la UAVVI</t>
  </si>
  <si>
    <t>Brindar servicios legales por medio de la UAVVI</t>
  </si>
  <si>
    <t>Realizar traslados por elementos operativos adscritos a la UAVVI</t>
  </si>
  <si>
    <t>Realizar mesas de trabajo para la creación del Anexo de Mediación in situ al Protocolo Nacional de Actuación policíal de la Policía de Monterrey</t>
  </si>
  <si>
    <t xml:space="preserve">Realizar mesas de trabajo para la creación del plan de capacitación en Justicia Cívica </t>
  </si>
  <si>
    <t>IGC</t>
  </si>
  <si>
    <t>Realizar acciones de vigilancia a la presentación de los productos de inteligencia</t>
  </si>
  <si>
    <t>Realizar operativos de vigilancia a elementos de policía y tránsito</t>
  </si>
  <si>
    <t>Realizar visitas de vigilancia a operativos  anti alcohol con personal de Comuncación Social</t>
  </si>
  <si>
    <t>Visitas</t>
  </si>
  <si>
    <t>Realizar campañas publicitarias en tema de vacaciones seguras</t>
  </si>
  <si>
    <t xml:space="preserve">Atender las solicitudes de acceso a la información </t>
  </si>
  <si>
    <t>IGC CCC</t>
  </si>
  <si>
    <t>Atender solicitudes de información de inteligencia policial</t>
  </si>
  <si>
    <t xml:space="preserve">Atender llamadas de emergencia recibidas en el C4 </t>
  </si>
  <si>
    <t>Canalizar eventos captados por  las cámaras del C4 para su atención</t>
  </si>
  <si>
    <t>Canalizar vehiculos de interés seguidos por cámaras de C4 para su atención</t>
  </si>
  <si>
    <t>Canalizar eventos de Protección Civil captados por cámaras de C4 para su atención</t>
  </si>
  <si>
    <t>Atender reportes de soporte técnico generados en la Secretaría</t>
  </si>
  <si>
    <t>IGC AIP</t>
  </si>
  <si>
    <t xml:space="preserve">Generar mapas de georreferenciación para los productos de Inteligencia </t>
  </si>
  <si>
    <t>Mapas</t>
  </si>
  <si>
    <t>Generar productos de inteligencia (presentaciones Juntas de la Paz)</t>
  </si>
  <si>
    <t>Presentaciones</t>
  </si>
  <si>
    <t>Elaborar fichas de investigación para la intervención de la polícia de investigación</t>
  </si>
  <si>
    <t>Canalizar las denuncias ciudadanas a C4 por reportes viales en redes sociales</t>
  </si>
  <si>
    <t xml:space="preserve">Realizar capacitaciones técnicas al personal de análisis </t>
  </si>
  <si>
    <t>IGC PCI</t>
  </si>
  <si>
    <t>Brindar atención a quejas del Sistema Sentral</t>
  </si>
  <si>
    <t xml:space="preserve">Atender emergencias viales </t>
  </si>
  <si>
    <t xml:space="preserve">Atender  incendios urbanos </t>
  </si>
  <si>
    <t>Atender eventos de fugas y derrames</t>
  </si>
  <si>
    <t xml:space="preserve">Atender de casos emergentes durante lluvias </t>
  </si>
  <si>
    <t>Realizar Inspecciones y Verificaciones</t>
  </si>
  <si>
    <t>IGC DIC</t>
  </si>
  <si>
    <t>Realizar capacitación continua a elementos operativos en el Sistema Penal Acusatorio</t>
  </si>
  <si>
    <t>Realizar capacitación continua a elementos operativos en Derechos Humanos y Legalidad</t>
  </si>
  <si>
    <t>Realizar capacitación continua a elementos operativos en Perspectiva de Género</t>
  </si>
  <si>
    <t>Realizar capacitación continua a elementos operativos en La función del Primer Respondiente, la Ciencia Forense aplicada en el Lugar de los hechos y cadena de custodia</t>
  </si>
  <si>
    <t>Realizar capacitación continua a elementos operativos en Protocolo Nacional de Cadena de Custodia</t>
  </si>
  <si>
    <t>Realizar capacitación continua a elementos operativos en Competencias Básicas de la Función Policial</t>
  </si>
  <si>
    <t>Realizar capacitación continua a elementos operativos en Protocolo Nacional de Primer Respondiente</t>
  </si>
  <si>
    <t>Realizar capacitación continua a elementos operativos en Protocolo para el Uso Legítimo de la Fuerza</t>
  </si>
  <si>
    <t>Realizar cursos ofertados para el personal de instructores según los niveles de capacitación del programa rector de Profesionalización</t>
  </si>
  <si>
    <t>Brindar apoyo de internado a los cadetes de la academia habilitando un espacio para  su preparación y formación</t>
  </si>
  <si>
    <t>AEM</t>
  </si>
  <si>
    <t>Realizar Mantenimientos preventivos y/o correctivos a unidades operativas</t>
  </si>
  <si>
    <t xml:space="preserve">Procesar solicitudes de adquisiciones </t>
  </si>
  <si>
    <t>Atender solicitudes de mantenimiento a casetas</t>
  </si>
  <si>
    <t>Realizar el plan de trabajo para incorporar la perspectiva de género dentro de la Secretaría de Seguridad y Protección a la Ciudadanía</t>
  </si>
  <si>
    <t>300. Actualizar en normativdad</t>
  </si>
  <si>
    <t>307. Solicitudes de transparencia- registro</t>
  </si>
  <si>
    <t xml:space="preserve">314. Atendencion a las  llamadas de emergencia recibidas en el C4 </t>
  </si>
  <si>
    <t>313.Atendencion de solicitudes</t>
  </si>
  <si>
    <t>361. Atencion a adolescentes- registro de base de datos</t>
  </si>
  <si>
    <t>362. Orientaciones padres- registro base de datos</t>
  </si>
  <si>
    <t>360. Servicios de criminologia- registro de base de datos</t>
  </si>
  <si>
    <t>365. Servicios psicologia UAVVI- registro de base de datos</t>
  </si>
  <si>
    <t>359. Servicios de psicologia- registro</t>
  </si>
  <si>
    <t>364. Servicios trabajo social UAVVI-registro de base de datos</t>
  </si>
  <si>
    <t>358. Servicios de trabajo social- registro de base de datos</t>
  </si>
  <si>
    <t>366.Servicios legales UAVVI- registro de base de datos</t>
  </si>
  <si>
    <t>356. Brindar atencion a solicitudes- registro</t>
  </si>
  <si>
    <t>315. Atencion a eventos captados por  las cámaras del C4 para su atención</t>
  </si>
  <si>
    <t>317. Eventos protección civil registrados- registro</t>
  </si>
  <si>
    <t>311. Canalizar las denuncias ciudadanas</t>
  </si>
  <si>
    <t>316.  Seguimiento de vehiculos- registro</t>
  </si>
  <si>
    <t>306. Obligaciones de transparencia - registro</t>
  </si>
  <si>
    <t>284. Operativos disuasivos en conjunto</t>
  </si>
  <si>
    <t>283. Operativos disuasivos</t>
  </si>
  <si>
    <t>310. Elaborar fichas</t>
  </si>
  <si>
    <t>308. Generar mapas de georeferenciacion</t>
  </si>
  <si>
    <t>309. Generar productos de inteligencia</t>
  </si>
  <si>
    <t>371. Adquisiciones</t>
  </si>
  <si>
    <t>319.Capacitacion- lista de asistencia e infografia</t>
  </si>
  <si>
    <t>282. Realizar capacitacion de manejo de arma</t>
  </si>
  <si>
    <t>298. Capacitacion cultura vial instituciones educativas</t>
  </si>
  <si>
    <t>299. Capacitacion cultura vial empresas</t>
  </si>
  <si>
    <t>352. Juntas vecinales- listas de asistencia</t>
  </si>
  <si>
    <t xml:space="preserve">No se había programado ejecución para este periodo. </t>
  </si>
  <si>
    <t>304. VOperativo antialcohol- infografia</t>
  </si>
  <si>
    <t>280.Registro de personas detenidas</t>
  </si>
  <si>
    <t>367. TrasladosUAVVI- registro de base de datos</t>
  </si>
  <si>
    <t>354. Taller informativo- informe e infografia</t>
  </si>
  <si>
    <t>341. Taller solucion de conflicto- informe e infografia</t>
  </si>
  <si>
    <t>297. Informe para recopilacion</t>
  </si>
  <si>
    <t>334. Realizar sesiones- presentacion- infografia</t>
  </si>
  <si>
    <t>340. Taller aprendizaje- informe e infografia</t>
  </si>
  <si>
    <t>281. Registro de  pruebas medicas a personas detenidas</t>
  </si>
  <si>
    <t>369. Mesa de trabajo- minuta</t>
  </si>
  <si>
    <t>342. Relalizar murales- informe e infografia</t>
  </si>
  <si>
    <t>363. Llamads de seguimiento- registro de base de datos</t>
  </si>
  <si>
    <t>370. Mantenimiento</t>
  </si>
  <si>
    <t>357. Marchas exploratorias- informe de la marcha</t>
  </si>
  <si>
    <t>285. Intervencion de reaccion</t>
  </si>
  <si>
    <t>296. Informe esadistico</t>
  </si>
  <si>
    <t>SDE</t>
  </si>
  <si>
    <t>PIE</t>
  </si>
  <si>
    <t>Brindar capacitaciones empresariales</t>
  </si>
  <si>
    <t xml:space="preserve">Capacitaciones </t>
  </si>
  <si>
    <t xml:space="preserve">Lista de asistencia y evidencia fotográfica </t>
  </si>
  <si>
    <t>Otorgar apoyos del programa Empleo Temporal</t>
  </si>
  <si>
    <t>Apoyos</t>
  </si>
  <si>
    <t xml:space="preserve">Realizar eventos en Desarrollo de Inversión </t>
  </si>
  <si>
    <t>Evidencia fotográfica</t>
  </si>
  <si>
    <t xml:space="preserve">Realizar brigadas de empleo </t>
  </si>
  <si>
    <t xml:space="preserve">Brigadas de empleo </t>
  </si>
  <si>
    <t>Listado de personas y evidencia fotográfica</t>
  </si>
  <si>
    <t>FCS</t>
  </si>
  <si>
    <t>Atender a ciudadanos en el Centro Emprendemos Monterrey</t>
  </si>
  <si>
    <t>Registro de Atención CEM</t>
  </si>
  <si>
    <t>Otorgar Proyectos Productivos</t>
  </si>
  <si>
    <t>Colorcar créditos a PYMES</t>
  </si>
  <si>
    <t>Vincular empresas a través del Programa de Desarrollo de Proveedores</t>
  </si>
  <si>
    <t>TUR</t>
  </si>
  <si>
    <t>Fotografías</t>
  </si>
  <si>
    <t>Realizar eventos en materia turística</t>
  </si>
  <si>
    <t>Asistir a eventos para posicionar la marca Monterrey</t>
  </si>
  <si>
    <t xml:space="preserve">
Colaborar con instituciones turísticas</t>
  </si>
  <si>
    <t xml:space="preserve">Cumplimientos </t>
  </si>
  <si>
    <t>Acuses</t>
  </si>
  <si>
    <t>Atender las solicitudes realizadas dentro del portal Sentral</t>
  </si>
  <si>
    <t>Registro de Atención SENTRAL</t>
  </si>
  <si>
    <t>Captura de pantalla</t>
  </si>
  <si>
    <t xml:space="preserve">Atender solicitudes vía redes sociales </t>
  </si>
  <si>
    <t>Realizar el plan de trabajo para incorporar la perspectiva de género dentro de la Secretaría de Desarrollo Económico</t>
  </si>
  <si>
    <t>Acuses de Transparencia</t>
  </si>
  <si>
    <t>Registro de Atención</t>
  </si>
  <si>
    <t>Listado de asistencia y evidencia fotográfica</t>
  </si>
  <si>
    <t>Evidencia Fotográfica</t>
  </si>
  <si>
    <t>Registro y Presentación CEM</t>
  </si>
  <si>
    <t>Presentación CEM</t>
  </si>
  <si>
    <t>SSP</t>
  </si>
  <si>
    <t>GPJ</t>
  </si>
  <si>
    <t>Realizar el reporte de control de árboles plantados (por la SSP) y donados (solicitados por la ciudadanía)</t>
  </si>
  <si>
    <t>141.- Informe Bum (Registro de Arborizacion)</t>
  </si>
  <si>
    <t>IMU</t>
  </si>
  <si>
    <t>Realizar el mantenimiento de las áreas verdes</t>
  </si>
  <si>
    <t>m2</t>
  </si>
  <si>
    <t>139.-Informe Mtto Areas Verdes DIMU</t>
  </si>
  <si>
    <t>Realizar el mantenimiento de fuentes y monumentos</t>
  </si>
  <si>
    <t>Servicios</t>
  </si>
  <si>
    <t xml:space="preserve">140.- Mtto Fuentes y Monumentos </t>
  </si>
  <si>
    <t>COM</t>
  </si>
  <si>
    <t>Realizar Campamento de Verano 2023</t>
  </si>
  <si>
    <t>Campamento</t>
  </si>
  <si>
    <t>Realizar la Temporada Acuática 2023</t>
  </si>
  <si>
    <t>Temporada</t>
  </si>
  <si>
    <t>Realizar el Festival de Muertos 2023</t>
  </si>
  <si>
    <t>Festival</t>
  </si>
  <si>
    <t>Realizar el Festival Navideño 2023</t>
  </si>
  <si>
    <t>Realizar eventos gratuitos en los parques públicos</t>
  </si>
  <si>
    <t>Atender solicitudes de préstamo de espacios en parques</t>
  </si>
  <si>
    <t>136.-Informe Adopta un parque</t>
  </si>
  <si>
    <t>Brindar servicios de Mantenimiento de Sistema de Riego</t>
  </si>
  <si>
    <t>137.-Informe Mtto Sistemas de Riego</t>
  </si>
  <si>
    <t>Ejecutar el programa de Mantenimiento de Control Fitosanitario</t>
  </si>
  <si>
    <t>138.-Informe Control Fitosanitario</t>
  </si>
  <si>
    <t>GEO</t>
  </si>
  <si>
    <t>Realizar el mantenimiento de la carpeta asfáltica de vialidades en colonias</t>
  </si>
  <si>
    <t>Realizar el mantenimiento de la carpeta asfáltica de vialidades en avenidas</t>
  </si>
  <si>
    <t xml:space="preserve">Realizar operativos del programa: "Ahora Vamos Juntos"  </t>
  </si>
  <si>
    <t>144.-Presentaciones Ahora Vamos Juntos</t>
  </si>
  <si>
    <t>OZN</t>
  </si>
  <si>
    <t>167.-Descriptivo IMU</t>
  </si>
  <si>
    <t>Realizar la limpieza de rejillas</t>
  </si>
  <si>
    <t>piezas</t>
  </si>
  <si>
    <t>168.-Descriptivo Mtto Vial Limpieza de rejillas</t>
  </si>
  <si>
    <t>Realizar el pintado de cordón</t>
  </si>
  <si>
    <t>ml</t>
  </si>
  <si>
    <t>169.-Descriptivo Mtto Vial pintura de cordón</t>
  </si>
  <si>
    <t>Intervenir plazas públicas mediante el programa Mantenimiento a Infraestructura de Plazas "Pintura"</t>
  </si>
  <si>
    <t>plazas</t>
  </si>
  <si>
    <t>170.-Descriptivo Mtto Vial Limpieza de plazas</t>
  </si>
  <si>
    <t>Realizar la limpieza de avenidas principales y secundarias por medio de pepena</t>
  </si>
  <si>
    <t>km</t>
  </si>
  <si>
    <t>171.-Descrtiptivo Pepena</t>
  </si>
  <si>
    <t>Realizar la limpieza de avenidas principales y secundarias por medio del  barrido manual</t>
  </si>
  <si>
    <t>172.-Descrptivo BM</t>
  </si>
  <si>
    <t>OZS</t>
  </si>
  <si>
    <t>149.-Descriptivo IMU</t>
  </si>
  <si>
    <t>150.-Descrtiptivo BM</t>
  </si>
  <si>
    <t>151.-Descrptivo Pepena</t>
  </si>
  <si>
    <t>152.-Descriptivo Mtto Vial pintura de cordón</t>
  </si>
  <si>
    <t>OZP</t>
  </si>
  <si>
    <t xml:space="preserve">Realizar el mantenimiento de las áreas verdes </t>
  </si>
  <si>
    <t>173.-Descriptivo IMU</t>
  </si>
  <si>
    <t>174.-Descrtiptivo BM</t>
  </si>
  <si>
    <t>175.-Descrptivo Pepena</t>
  </si>
  <si>
    <t>Realizar el pintado  de cordón</t>
  </si>
  <si>
    <t>176.-Descriptivo Mtto Vial pintura de cordón</t>
  </si>
  <si>
    <t>177.-Descriptivo Mtto Vial Limpieza de rejillas</t>
  </si>
  <si>
    <t>OZC</t>
  </si>
  <si>
    <t>157.-Descriptivo IMU</t>
  </si>
  <si>
    <t>Realizar la limpieza de avenidas principales y secundarias por medio del barrido manual</t>
  </si>
  <si>
    <t>158.-Descrtiptivo BM</t>
  </si>
  <si>
    <t>159.-Descrptivo Pepena</t>
  </si>
  <si>
    <t>160.-Descriptivo Mtto Vial pintura de cordón</t>
  </si>
  <si>
    <t>161.-Descriptivo Mtto Vial Limpieza de rejillas</t>
  </si>
  <si>
    <t>OZH</t>
  </si>
  <si>
    <t>162.-Descriptivo IMU</t>
  </si>
  <si>
    <t>163.-Descrtiptivo BM</t>
  </si>
  <si>
    <t>164.-Descrptivo Pepena</t>
  </si>
  <si>
    <t>165.-Descriptivo Mtto Vial pintura de cordón</t>
  </si>
  <si>
    <t>166.-Descriptivo Mtto Vial Limpieza de rejillas</t>
  </si>
  <si>
    <t>SET</t>
  </si>
  <si>
    <t>Realizar el mantenimiento a panteones municipales</t>
  </si>
  <si>
    <t>Mantenimientos</t>
  </si>
  <si>
    <t>126.- Trabajos de Mtto en Panteones</t>
  </si>
  <si>
    <t>Atender solicitudes de permisos de ruptura y/u ocupación de vía publica</t>
  </si>
  <si>
    <t>127.-Permisos de Ruptura (tramites en el mes)</t>
  </si>
  <si>
    <t>Atender solicitudes de Contratos de recoleccion de residuos (tipo A, tipo B y tipo C)</t>
  </si>
  <si>
    <t>128.-Tramites tipo A, tipo B y tipo c (tramites en el mes)</t>
  </si>
  <si>
    <t>Atender solicitudes de autorización para personas físicas o morales con vehículos destinados al servicio privado de recolección y traslado de residuos no peligrosos en el territorio Municipal de Monterrey</t>
  </si>
  <si>
    <t>129.-Tramite a las solicitudes de Autorización  (tramites en el mes)</t>
  </si>
  <si>
    <t>Atender solicitudes de servicios de panteones municipales</t>
  </si>
  <si>
    <t>130.-Tramites panteones (tramites y servicios en el mes)</t>
  </si>
  <si>
    <t>Atender las peticiones de necesidades de las direcciones adscritas a la Secretaría</t>
  </si>
  <si>
    <t>145.-Solicitudes Enlace Municipal</t>
  </si>
  <si>
    <t xml:space="preserve">Dar cumplimiento a las Obligaciones de Transparencia </t>
  </si>
  <si>
    <t xml:space="preserve">146.-Obligaciones de transparencia </t>
  </si>
  <si>
    <t xml:space="preserve">147.-Solicitudes de información </t>
  </si>
  <si>
    <t>Realizar el plan de trabajo para incorporar la perspectiva de género dentro de la Secretaría de Servicios Públicos</t>
  </si>
  <si>
    <t>SIS</t>
  </si>
  <si>
    <t>PRO</t>
  </si>
  <si>
    <t>Diseñar proyectos de edificación y rehabilitación</t>
  </si>
  <si>
    <t>Diseñar proyectos de espacio público municipal</t>
  </si>
  <si>
    <t>Diseñar proyectos hídricos</t>
  </si>
  <si>
    <t>GFS</t>
  </si>
  <si>
    <t>Realizar expendientes tecnicos-sociales de evaluación de obra pública con recurso federal</t>
  </si>
  <si>
    <t>Realizar expendientes tecnicos-sociales de evaluación de obra pública con recurso propio</t>
  </si>
  <si>
    <t>Reportar los indicadores de evaluación de los diferentes recursos que ejerce la Secretaría</t>
  </si>
  <si>
    <t>POC</t>
  </si>
  <si>
    <t>Efectuar reuniones en Contraloria Social</t>
  </si>
  <si>
    <t>Formalizar obras mediante contratación</t>
  </si>
  <si>
    <t>Realizar publicaciones para convocatoria de obra pública</t>
  </si>
  <si>
    <t>SEO</t>
  </si>
  <si>
    <t>Efectuar solicitudes para la ejecución de obras inducidas</t>
  </si>
  <si>
    <t>Supervisar obras de infraestructura y edificación</t>
  </si>
  <si>
    <t>GEP</t>
  </si>
  <si>
    <t>Diseñar proyectos de pavimentación</t>
  </si>
  <si>
    <t>Realizar dictamenes para la ejecución de obras viales</t>
  </si>
  <si>
    <t>Supervisar contratos de obras viales</t>
  </si>
  <si>
    <t xml:space="preserve">Brindar atención a solicitudes de obra pública requeridas por la ciudadania  </t>
  </si>
  <si>
    <t>Realizar el plan de trabajo para incorporar la perspectiva de género dentro de la Secretaría de Infraestructura Sostenible</t>
  </si>
  <si>
    <t>19.Solicitudes de acceso a la información 3/3</t>
  </si>
  <si>
    <t>17.Reporte de Sistema Sentral 63/63</t>
  </si>
  <si>
    <t>18.Formatos de Transparencia  0/1</t>
  </si>
  <si>
    <t>4.Proyectos de Espacio Público 3/3</t>
  </si>
  <si>
    <t>13.Proyectos de Pavimentación 3/3</t>
  </si>
  <si>
    <t>5.Proyectos Pluviales 7/7</t>
  </si>
  <si>
    <t>9.Actas de Comité  14/14</t>
  </si>
  <si>
    <t>16.Dictamenes de Opinión 63/63</t>
  </si>
  <si>
    <t>10.Expedientes de Factibilidad R.P. 0/18</t>
  </si>
  <si>
    <t>7.-Publicaciones para convocatoria 2/2</t>
  </si>
  <si>
    <t>12.Plantilla de Indicadores 1/1</t>
  </si>
  <si>
    <t>1.Bitacora de Supervisión 0/3</t>
  </si>
  <si>
    <t>SDU</t>
  </si>
  <si>
    <t>GDI</t>
  </si>
  <si>
    <t>Resolver dictamenes de expedientes en materia de Subdivisiones, fusiones, parcelaciones y relotificaciones.</t>
  </si>
  <si>
    <t>Resolver dictamenes de expedientes en materia de Fraccionamientos</t>
  </si>
  <si>
    <t xml:space="preserve">Proponer convenios o acuerdos de colaboración con la iniciativa privada, academia, ciudadanos u otros órdenes de gobierno </t>
  </si>
  <si>
    <t xml:space="preserve">Solicitar ordenes de inspección en materia de Desarrollo Urbano </t>
  </si>
  <si>
    <t xml:space="preserve">Resolver dictámenes de solicitudes de Licencias de Usos de Suelo,  Regimenes en Condominio, Casas Habitación, Trámites menores, Constancias de Obra Terminada </t>
  </si>
  <si>
    <t>Resolver dictámenes de licencias de la Ventanilla Única de Construcción (VUC)</t>
  </si>
  <si>
    <t>Atender solicitudes de Alineamientos Viales en materia de desarrollo urbano</t>
  </si>
  <si>
    <t>GDI IDS</t>
  </si>
  <si>
    <t>Asistir en la supervisión de los procesos de ejecución de las obras de urbanización</t>
  </si>
  <si>
    <t>Realizar dictamen de los tramites de Subdivisiones, fusiones, parcelaciones y relotificaciones</t>
  </si>
  <si>
    <t>Realizar dictamen de los tramites de Fraccionamientos</t>
  </si>
  <si>
    <t>Digitalizar expedientes resueltos</t>
  </si>
  <si>
    <t>Asistir a mesas de trabajo en materia de movilidad, infraestructura, patrimonio, riesgo y terminación de obras</t>
  </si>
  <si>
    <t>Asistir a mesas de trabajo en materia de regularización de Asentamientos Humanos</t>
  </si>
  <si>
    <t>GDI PRT</t>
  </si>
  <si>
    <t>Emitir opinión técnica en materia Estructural de las solicitudes ingresadas</t>
  </si>
  <si>
    <t>Emitir opinión técnica en materia Hidrológica de las solicitudes ingresadas</t>
  </si>
  <si>
    <t>Emitir opinión técnica en materia Geológica a las solicitudes ingresadas</t>
  </si>
  <si>
    <t xml:space="preserve">Emitir opinión técnica en materia Vial a las solicitudes ingresadas en la Dirección para la Integración de Distritos, Sub-centros y Nuevos Desarrollos </t>
  </si>
  <si>
    <t>Emitir opinión técnica en materia Vial a las solicitudes ingresadas en la Dirección para un Desarrollo Compacto</t>
  </si>
  <si>
    <t>Atender solicitudes de alineamientos viales en materia de Desarrollo Urbano Sostenible</t>
  </si>
  <si>
    <t>Participar en reuniones o proyectos cuya finalidad son los procesos de identificación, declaratoria y conservación de zonas, edificaciones o elementos con valor histórico o cultural</t>
  </si>
  <si>
    <t>Digitalizar planos para mantener actualizada la base de datos cartografíca municipal, con respecto al número de fraccionamientos aprobados en etapa de ventas y modificación</t>
  </si>
  <si>
    <t>Georreferenciar licencias para mantener actualizada la base de datos cartografíca municipal</t>
  </si>
  <si>
    <t>Llevar a cabo mesas técnicas de trabajo para impulsar proyectos estratégicos en el marco de los planes, programas, leyes y reglamentos en materia de desarrollo urbano sostenible</t>
  </si>
  <si>
    <t>GDI DEC</t>
  </si>
  <si>
    <t>Solicitar ordenes de inspección en materia de Desarrollo Urbano</t>
  </si>
  <si>
    <t xml:space="preserve">Elaborar dictámenes y preventivas sobre solicitudes de Licencias de Usos de Suelo,  Regimenes en Condominio, Casas Habitación, Trámites menores, Constancias de Obra Terminada </t>
  </si>
  <si>
    <t>Elaborar dictámenes y preventivas sobre solicitudes de licencias de la Ventanilla Única de Construcción (VUC)</t>
  </si>
  <si>
    <t>Atender solicitudes ciudadanas  que tienen como finalidad la obtención de los diversos trámites correspondientes a la Dirección</t>
  </si>
  <si>
    <t>GME</t>
  </si>
  <si>
    <t>Realizar reuniones o recorridos vecinales en materia de movilidad y seguridad vial</t>
  </si>
  <si>
    <t>Supervisar a obras de movilidad y espacio público</t>
  </si>
  <si>
    <t>Elaborar propuestas de normas y lineamientos para la movilidad, espacio público y seguridad vial</t>
  </si>
  <si>
    <t>Propuestas</t>
  </si>
  <si>
    <t>Elaborar dictámenes para la modificación de la infraestructura y dispositivos viales solicitadas por entidades o dependencias</t>
  </si>
  <si>
    <t>GME MOS</t>
  </si>
  <si>
    <t>Realizar mesas de trabajo para la participación de la comunidad y usuarios</t>
  </si>
  <si>
    <t>Mesas de trabajo</t>
  </si>
  <si>
    <t xml:space="preserve">Revisar proyectos a particulares </t>
  </si>
  <si>
    <t>Elaborar material digital</t>
  </si>
  <si>
    <t>Material digital</t>
  </si>
  <si>
    <t>Atender reuniones o eventos para la vinculación interinstitucional</t>
  </si>
  <si>
    <t xml:space="preserve">Realizar trazos en calle para ejecución de proyectos de movilidad </t>
  </si>
  <si>
    <t>Trazos</t>
  </si>
  <si>
    <t>Elaborar opiniones técnicas a peticiones de proyectos en el espacio público</t>
  </si>
  <si>
    <t>GME SEV</t>
  </si>
  <si>
    <t>Atender solicitudes ciudadanas en materia de movilidad y seguridad vial</t>
  </si>
  <si>
    <t>Pintar señalización horizontal  - pictogramas</t>
  </si>
  <si>
    <t>Piezas</t>
  </si>
  <si>
    <t>Pintar cruces o intersecciones</t>
  </si>
  <si>
    <t>Metros lineales</t>
  </si>
  <si>
    <t>Realizar mantenimiento a señales</t>
  </si>
  <si>
    <t>Instalar señales de tránsito</t>
  </si>
  <si>
    <t>Señales instaladas</t>
  </si>
  <si>
    <t>Rehabilitar cruces con semáforos</t>
  </si>
  <si>
    <t>Semáforos rehabilitados</t>
  </si>
  <si>
    <t>Realizar estudios para la intervención de las vías</t>
  </si>
  <si>
    <t>Estudios</t>
  </si>
  <si>
    <t>GDV</t>
  </si>
  <si>
    <t xml:space="preserve">Brindar atención a solicitudes de inspección y vigilancia en materia de protección ambiental para el control de la contaminación                                                                        </t>
  </si>
  <si>
    <t xml:space="preserve">Brindar atención a dictaminaciones en materia forestal                                                                       </t>
  </si>
  <si>
    <t>Brindar atención a dictaminaciones de lineamientos ambientales</t>
  </si>
  <si>
    <t xml:space="preserve">Brindar atención a dictaminaciones de anuncios                                                                        </t>
  </si>
  <si>
    <t xml:space="preserve">Brindar atención en ventanilla de desarrollo verde           </t>
  </si>
  <si>
    <t>GDV ACC</t>
  </si>
  <si>
    <t>Brindar atención especializada y personalizada en materia ambiental</t>
  </si>
  <si>
    <t>Realizar eventos, cursos o talleres sostenibles</t>
  </si>
  <si>
    <t>Realizar programas de gestión ambiental</t>
  </si>
  <si>
    <t>Programas</t>
  </si>
  <si>
    <t>Consolidar acuerdos de colaboración (locales o intrenacionales)</t>
  </si>
  <si>
    <t>Acuerdos</t>
  </si>
  <si>
    <t>Diseñar propuesta del reglamento de cambio climático</t>
  </si>
  <si>
    <t>Realizar diálogos abiertos por el Acuerdo Verde</t>
  </si>
  <si>
    <t>Diálogos</t>
  </si>
  <si>
    <t>GDV CIV</t>
  </si>
  <si>
    <t>Asignar arboles para su plantación</t>
  </si>
  <si>
    <t>Cantidad</t>
  </si>
  <si>
    <t>Realizar eventos de adopción de árboles</t>
  </si>
  <si>
    <t>Reforestar áreas verdes</t>
  </si>
  <si>
    <t>Reforestaciones</t>
  </si>
  <si>
    <t>Diseñar y/o re diseñar parques del municipio</t>
  </si>
  <si>
    <t>Diseños</t>
  </si>
  <si>
    <t>Gestionar el desarrollo de los parques diseñados</t>
  </si>
  <si>
    <t>GDV EFE</t>
  </si>
  <si>
    <t>Crear programas de gestión ambiental</t>
  </si>
  <si>
    <t>Consolidar acuerdos de colaboración</t>
  </si>
  <si>
    <t>Crear lineamientos de eficiencia energética, optimización de recursos y descarbonización en nuevas edificaciones</t>
  </si>
  <si>
    <t>Lineamientos</t>
  </si>
  <si>
    <t>Revisar procesos de trámites a petición de las áreas</t>
  </si>
  <si>
    <t>Implementar módulos digitales a petición de las áreas</t>
  </si>
  <si>
    <t>Realizar el plan de trabajo para incorporar la perspectiva de género dentro de la Secretaría de Desarrollo Urbano Sostenible</t>
  </si>
  <si>
    <t>443. Captura de pantalla 2/2</t>
  </si>
  <si>
    <t>428.Listado, plano (2/2)</t>
  </si>
  <si>
    <t>407.Diseñar y/o re diseñar parques del municipio 2/2</t>
  </si>
  <si>
    <t>421.Listado de expedientes estructurales</t>
  </si>
  <si>
    <t>423.Listado de expedientes geología</t>
  </si>
  <si>
    <t>422.Listado de expedientes hidrología</t>
  </si>
  <si>
    <t>424.Listado de expedientes vial fracc</t>
  </si>
  <si>
    <t>425.Listado de expedientes Vial Licencias</t>
  </si>
  <si>
    <t>429.Listado, plano (3/3)</t>
  </si>
  <si>
    <t>408.Gestionar el desarrollo de los parques diseñados 3/3</t>
  </si>
  <si>
    <t>390.Bitacora.1</t>
  </si>
  <si>
    <t>430. Minutas de reuniones, fotos (13/13)</t>
  </si>
  <si>
    <t>427.Listado de espedientes, plano (3/3)</t>
  </si>
  <si>
    <t>388.Reporte 2/2</t>
  </si>
  <si>
    <t>387.Reporte.1</t>
  </si>
  <si>
    <t>392.Estudio.1</t>
  </si>
  <si>
    <t>405.Realizar eventos de adopción de árboles</t>
  </si>
  <si>
    <t>399. Realizar eventos, cusros o talleres sostenibles 5/5</t>
  </si>
  <si>
    <t>410.Realizar eventos, cursos o talleres sostenibles</t>
  </si>
  <si>
    <t>389.Bitacora.1</t>
  </si>
  <si>
    <t>375.Bitacora.3/3</t>
  </si>
  <si>
    <t>384.Reporte.3/3</t>
  </si>
  <si>
    <t>406.Reforestar áreas verdes</t>
  </si>
  <si>
    <t>391.Resumen.1</t>
  </si>
  <si>
    <t>446. Diagrama de Flujo 2/2</t>
  </si>
  <si>
    <t>381.Revision.6/6</t>
  </si>
  <si>
    <t>377.Bitacora.3/3</t>
  </si>
  <si>
    <t>SIG</t>
  </si>
  <si>
    <t>GGD</t>
  </si>
  <si>
    <t>Realizar el reporte de ciberseguridad para diagnosticar, identificar y evaluar las áreas, controles y/o dominios que permitan definir acciones de mejora y protección</t>
  </si>
  <si>
    <t>Reporte</t>
  </si>
  <si>
    <t>Crear cuentas de correo electrónico con Gmail, mensajes instantáneos Chats, espacio de almacenamiento con Google Drive y administración de agenda con Google Calendar, que permita un manejo de información en la nube</t>
  </si>
  <si>
    <t>Cuentas</t>
  </si>
  <si>
    <t>GGD GOD</t>
  </si>
  <si>
    <t>Evaluar y dictaminar elementos interoperables para la adquisición de tecnologías de la información que requiera la Administración Pública Municipal</t>
  </si>
  <si>
    <t>Desarrollar servicios digitales para la Administración Pública</t>
  </si>
  <si>
    <t>Curar y liberar conjuntos de datos en el portal de datos abiertos</t>
  </si>
  <si>
    <t xml:space="preserve">Integrar capas en la infraestructura de datos espaciales </t>
  </si>
  <si>
    <t>Planear y/o gestionar proyectos antes de su fase de liberación</t>
  </si>
  <si>
    <t>Dar atención a solicitudes de soluciones digitales</t>
  </si>
  <si>
    <t>Generar reportes para la toma de decisiones basada en datos</t>
  </si>
  <si>
    <t>Validar mediante el otrogamiento de un reconocimiento las prácticas innovadoras más destacadas, de acuerdo a la convocatoria realizada</t>
  </si>
  <si>
    <t>Reconocimiento</t>
  </si>
  <si>
    <t>Realizar evento para educación de temas de Gobierno Digital</t>
  </si>
  <si>
    <t>SOI</t>
  </si>
  <si>
    <t>Dar atención a solicitudes de soporte de infraestructura</t>
  </si>
  <si>
    <t>Actualizar el respaldo de información fuera del centro de datos municipales</t>
  </si>
  <si>
    <t>Dar atención a solicitudes de plataformas o productos digitales que se encuentran operando en el municipio</t>
  </si>
  <si>
    <t>Realizar capacitaciones respecto al uso y generación de información de los sistemas municipales</t>
  </si>
  <si>
    <t>Realizar reporte de la medición de la satisfacción del usario por la atención a las solicitudes de soporte a sistemas y reportes o fallas de telecomunicaciones atendidas</t>
  </si>
  <si>
    <t>Realizar reporte de los usuarios inhabilitados en la conexión a la red inalámbrica del Municipio</t>
  </si>
  <si>
    <t>Usuarios</t>
  </si>
  <si>
    <t xml:space="preserve">Crear y/o actualizar lineamientos y/o políticas creados para la conexión de equipos a la red municipal  </t>
  </si>
  <si>
    <t>PAC</t>
  </si>
  <si>
    <t>Evaluar la factibilidad de los proyectos propuestos del Presupuesto Participativo</t>
  </si>
  <si>
    <t>Porcentual</t>
  </si>
  <si>
    <t>Realizar mapas colaborativos con metodología de diseño comunitario del espacio</t>
  </si>
  <si>
    <t>Mapeos</t>
  </si>
  <si>
    <t>Mantener la asistencia de la comunidad a las juntas vecinales realizadas</t>
  </si>
  <si>
    <t>Asistencia</t>
  </si>
  <si>
    <t>Realizar Audiencias Públicas en la temática gobierno abierto</t>
  </si>
  <si>
    <t xml:space="preserve">Audiencias </t>
  </si>
  <si>
    <t>Dar Atención a Información sobre Procedimiento de Restricción Vial</t>
  </si>
  <si>
    <t>Dar atención a las gestiones solicitadas vía el Call Center</t>
  </si>
  <si>
    <t>MER</t>
  </si>
  <si>
    <t>Coordinar las reuniones de seguimiento al Plan de implementación de la Organización para la Cooperación y el Desarrollo Económicos (OCDE)</t>
  </si>
  <si>
    <t>Reuniones</t>
  </si>
  <si>
    <t xml:space="preserve">Actualizar los procesos de los trámites y servicios involucrados </t>
  </si>
  <si>
    <t>Procesos</t>
  </si>
  <si>
    <t>Elaborar el Programa de Mejora Regulatoria</t>
  </si>
  <si>
    <t>Elaborar los informes de avance del Programa Anual de Mejora Regulatoria</t>
  </si>
  <si>
    <t xml:space="preserve">Informes  </t>
  </si>
  <si>
    <t>Dar atención a solicitudes de atención ciudadana recibidas en la Secretaría</t>
  </si>
  <si>
    <t>Cumplir con las Obligaciones de Transparencia de esta Dependencia</t>
  </si>
  <si>
    <t>Dar atención a las solicitudes de acceso a la información remitidas por la Unidad de Transparencia</t>
  </si>
  <si>
    <t>Monitorear interacciones de las redes sociales vigentes de la Dependencia</t>
  </si>
  <si>
    <t>Monitoreos</t>
  </si>
  <si>
    <t>Promover campañas informativas propuestas por la Secretaría Ejecutiva y la propia Dependencia.</t>
  </si>
  <si>
    <t>Realizar el plan de trabajo para incorporar la perspectiva de género dentro de la Secretaría de Innovación y Gobierno Abierto</t>
  </si>
  <si>
    <t>SDH</t>
  </si>
  <si>
    <t>GPB</t>
  </si>
  <si>
    <t>Formular y/o actualizar reglas de operación de los programas a su cargo</t>
  </si>
  <si>
    <t>Realizar reuniones de seguimiento mensual para coadyuvar en el cumplimiento de las políticas, líneamientos y acciones establecidas por las distintas direcciones de la Secretaria</t>
  </si>
  <si>
    <t>448. Minuta de trabajo</t>
  </si>
  <si>
    <t>Dar cumplimiento a los compromisos generados a partir de las necesidades identificadas de las direcciones a cargo</t>
  </si>
  <si>
    <t>449.Minuta de trabajo</t>
  </si>
  <si>
    <t>Realizar acompañamientos técnicos a partir de la detección de necesidades de las direcciones a cargo</t>
  </si>
  <si>
    <t>450.Ficha técnica</t>
  </si>
  <si>
    <t>GPB SAL</t>
  </si>
  <si>
    <t>Brindar atenciones de salud a las personas en los centros de salud del municipio de Monterrey</t>
  </si>
  <si>
    <t>465. Padrón de personas beneficiarias</t>
  </si>
  <si>
    <t>Realizar acciones (talleres/capacitaciones/pláticas) dirigidas a la comunidad en temas de salud, prevención y autocuidado</t>
  </si>
  <si>
    <t>466. Fichas técnicas 6-6</t>
  </si>
  <si>
    <t>Realizar talleres, capacitaciones o pláticas a la comunidad en temas de salud sexual, prevención y autocuidado</t>
  </si>
  <si>
    <t>Talleres, capacitaciones o pláticas</t>
  </si>
  <si>
    <t xml:space="preserve">467. Ficha técnica </t>
  </si>
  <si>
    <t>Brindar atención psicológica a las personas en los centros de salud del municipio de Monterrey</t>
  </si>
  <si>
    <t>GPB EDU</t>
  </si>
  <si>
    <t>Realizar sesiones del Consejo de Participación Ciudadana en Educación para apoyar a escuelas públicas de educación básica del municipio de Monterrey</t>
  </si>
  <si>
    <t xml:space="preserve">Realizar feria de becas y opciones educativas de nivel medio superior y superior.  </t>
  </si>
  <si>
    <t>Feria</t>
  </si>
  <si>
    <t xml:space="preserve">Realizar talleres en ferias de servicios y otros eventos/espacios en el municipio de Monterrey </t>
  </si>
  <si>
    <t>Establecer acuerdos con actores claves para facilitar servicios a las infancias de 0 a 5 años y/o sus personas cuidadoras</t>
  </si>
  <si>
    <t>Alianzas</t>
  </si>
  <si>
    <t>GPB CUL</t>
  </si>
  <si>
    <t>Realizar acciones que promuevan la participación de las personas en actividades artisticas y culturales (artes interpretativas, visuales y musicales)</t>
  </si>
  <si>
    <t xml:space="preserve"> 457.Fichas técnicas 9-9</t>
  </si>
  <si>
    <t>Incentivar la participación de las personas en las proyecciones interactivas "Corazón de Monterrey" para el conocimiento y apreción de la historia comunitaria, patrimonio cultural y valores culturales</t>
  </si>
  <si>
    <t>Promedio</t>
  </si>
  <si>
    <t>Realizar exposiciones artísticas y culturales en los espacios públicos para fomentar la participación de las personas y el conocimiento y apreción de la historia comunitaria, patrimonio cultural y valores culturales</t>
  </si>
  <si>
    <t>GPB CFD</t>
  </si>
  <si>
    <t>Realizar eventos deportivos para promover la cultura física y el deporte</t>
  </si>
  <si>
    <t>Participar en el desfile civico deportivo y militar de la Revolución Mexicana para promover el deporte y la recreación</t>
  </si>
  <si>
    <t>Desfiles</t>
  </si>
  <si>
    <t>Brindar apoyos a deportistas en especie</t>
  </si>
  <si>
    <t>Realizar capacitaciones a entrenadores deportivos</t>
  </si>
  <si>
    <t xml:space="preserve">Realizar torneos deportivos de distintas disciplinas en colonias del municipio de Monterrey </t>
  </si>
  <si>
    <t>Torneos</t>
  </si>
  <si>
    <t>IGS</t>
  </si>
  <si>
    <t xml:space="preserve">Realizar sesiones y actividades extraordinarias del Consejo de la Niñez en las que se colabore con dependencias y entidades municipales de Monterrey así como otros actores estratégicos </t>
  </si>
  <si>
    <t>Elaborar de documentos que permitan la transversalización de la perspectiva de género e igualdad sustantiva a fin de prevenir, atender, sancionar y erradicar la violencia de género, discriminación hacia la población en situación de movilidad, personas en situación de calle, personas con discapacidad, personas adultas mayores, personas de la comunidad LGBTTTIQ+, personas indígenas, mujeres y cualquier otro grupo en situación de vulnerabilidad en el Municipio.</t>
  </si>
  <si>
    <t>Documentos</t>
  </si>
  <si>
    <t>Realizar eventos  sobre la promoción de prácticas con perspectiva de género e igualdad sustantiva en Monterrey</t>
  </si>
  <si>
    <t>VII</t>
  </si>
  <si>
    <t>Tasa</t>
  </si>
  <si>
    <t>Establecer colaboraciones con actores estratégicos a sesiones de Consejo para trabajar en conjunto con la SDHIS</t>
  </si>
  <si>
    <t>Colaboraciones</t>
  </si>
  <si>
    <t>Concluir trámites de testamentos</t>
  </si>
  <si>
    <t>474. Padrón de personas beneficiarias</t>
  </si>
  <si>
    <t xml:space="preserve">Realizar entrega de testamentos </t>
  </si>
  <si>
    <t>475. Padrón de personas beneficiarias</t>
  </si>
  <si>
    <t>Realizar juicios sucesorios de intestado especial, en donde la ciudadanía tenga una certeza jurídica para la adjudicación de los bienes de la persona fallecida a favor de que justifiquen su parentesco con el dueño de la propiedad</t>
  </si>
  <si>
    <t>476. Padrón de personas beneficiarias</t>
  </si>
  <si>
    <t>Realizar trámites de juicios sucesorios testamentarios especiales, en donde la ciudadanía tenga certeza jurídica para la adjudicación de los bienes de la persona fallecida, a favor de que los herederos legítimos que se desprendan del testamento y justifiquen serlo, según la voluntad expresa por el testador</t>
  </si>
  <si>
    <t>477. Padrón de personas beneficiarias</t>
  </si>
  <si>
    <t>Realizar juicios de identidad (trámites de diligencias de jurisdicción voluntaria sobre información ad-perpetuam), para que la ciudadanía aclare y justifique las discrepancias que existen en cuanto nombre y apellido de una persona</t>
  </si>
  <si>
    <t>478. Padrón de personas beneficiarias</t>
  </si>
  <si>
    <t>Realizar trámites de rectificación de actas para que la ciudadanía cuente con la documentación correcta para la realización de sus trámites</t>
  </si>
  <si>
    <t>479. Padrón de personas beneficiarias</t>
  </si>
  <si>
    <t>Realizar juicios sucesorios de transmisión hereditaria del patrimonio familiar</t>
  </si>
  <si>
    <t>480. Padrón de personas beneficiarias</t>
  </si>
  <si>
    <t>Brindar asesorías jurídicas para asesorar a la ciudadanía sobre diversos temas jurídicos</t>
  </si>
  <si>
    <t>481. Padrón de personas beneficiarias</t>
  </si>
  <si>
    <t>Realizar acciones en materia de escrituración</t>
  </si>
  <si>
    <t>482. Padrón de personas beneficiarias</t>
  </si>
  <si>
    <t>Diseñar protocolo de atención emergente a personas en situación de vulnerbilidad.</t>
  </si>
  <si>
    <t>Realizar requerimientos en materia de adquisiciones, recursos humanos y mantenimiento de las Unidades Administrativas</t>
  </si>
  <si>
    <t>484. Base de datos de requerimientos recibidos y atendidos a través de oficio</t>
  </si>
  <si>
    <t>Atender solicitudes ciudadanas a través de las distintas direcciones de las Unidades Administrativas</t>
  </si>
  <si>
    <t>486. Base de Datos Sentral</t>
  </si>
  <si>
    <t>Canalizar solicitudes ciudadanas a instituciones públicas, privadas u OSC´s</t>
  </si>
  <si>
    <t>487. Base de Datos ACSDHIS</t>
  </si>
  <si>
    <t>488. Oficios de contestación de Transparencia 8-8</t>
  </si>
  <si>
    <t>Realizar el plan de trabajo para incorporar la perspectiva de género dentro de la Secretaría de Desarrollo Humano e Igualdad Sustantiva</t>
  </si>
  <si>
    <t>490. Oficios de contestación 4/4</t>
  </si>
  <si>
    <t>488. Base de Datos Sentral</t>
  </si>
  <si>
    <t>470. Padrón de personas beneficiarias</t>
  </si>
  <si>
    <t>467. Padrón de personas beneficiarias</t>
  </si>
  <si>
    <t>489. Base de Datos ACSDHIS</t>
  </si>
  <si>
    <t>451.Minuta de trabajo</t>
  </si>
  <si>
    <t>468. Fichas técnicas 2/2</t>
  </si>
  <si>
    <t>452.Ficha técnica</t>
  </si>
  <si>
    <t>461.FICHAS TECNICAS 2-2</t>
  </si>
  <si>
    <t>486. Base de datos de requerimientos recibidos y atendidos a través de oficio</t>
  </si>
  <si>
    <t>450. Minuta de trabajo</t>
  </si>
  <si>
    <t>469. Ficha técnica</t>
  </si>
  <si>
    <t>DIF</t>
  </si>
  <si>
    <t>GEN</t>
  </si>
  <si>
    <t>Realizar reportes estádisticos del SDIF para la mejora continua</t>
  </si>
  <si>
    <t>EstDIF Enero</t>
  </si>
  <si>
    <t>Realizar reportes de eventos públicos por el SDIF</t>
  </si>
  <si>
    <t>Eventos Enero</t>
  </si>
  <si>
    <t>Realizar juntas y eventos para voluntarios para fortalecer el núcleo familiar</t>
  </si>
  <si>
    <t>Juntas y Eventos</t>
  </si>
  <si>
    <t>Junta</t>
  </si>
  <si>
    <t xml:space="preserve">Realizar pláticas de superación personal, talleres y manualidades impartidas por voluntarios </t>
  </si>
  <si>
    <t>Realizar recorridos en colonias para la promoción del voluntariado</t>
  </si>
  <si>
    <t>GEN INF</t>
  </si>
  <si>
    <t>Realizar visitas domiciliarias</t>
  </si>
  <si>
    <t>Visitas domiciliarias</t>
  </si>
  <si>
    <t>Realizar talleres preventivos y remediales a niñas, niños, adolescentes y familias</t>
  </si>
  <si>
    <t>Talleres preventivos y remediales</t>
  </si>
  <si>
    <t>Realizar brigadas y recorridos</t>
  </si>
  <si>
    <t>Brigadas y recorridos</t>
  </si>
  <si>
    <t>Realizar eventos, brigadas, reuniones plenaria, juntas bilaterales y celebraciones conmemorativas</t>
  </si>
  <si>
    <t>Eventos, reuniones,plenarias, juntas, celebraciones</t>
  </si>
  <si>
    <t>Realizar orientaciones sociales, psicológicas, jurídicas, médicas y nutricionales</t>
  </si>
  <si>
    <t>Orientaciones sociales,psicológicas, jurídicas</t>
  </si>
  <si>
    <t xml:space="preserve">Atender los reportes de vulneración de derechos de niñas, niños y adolescentes </t>
  </si>
  <si>
    <t>Listado de reportes de vilneración de derechos</t>
  </si>
  <si>
    <t xml:space="preserve">Atender los reportes de seguimiento recibidos por la Procuraduría de Protección de Niñas, Niños  Adolescentes del Estado y otras Autoridades </t>
  </si>
  <si>
    <t>Reportes de seguimiento de PPNNA</t>
  </si>
  <si>
    <t>Realizar visitas de seguimiento a casos de vulneración de derechos atendidos por la Defensoría Municipal</t>
  </si>
  <si>
    <t>Visitas a casos para seguimiento de reportes</t>
  </si>
  <si>
    <t>Realizar entrevistas y/o evaluaciones por el equipo multidiscipliario durante la atención a los reportes de vulneración de derechos de niñas, niños y adolescentes</t>
  </si>
  <si>
    <t>Entrevistas y/o evaluaciones realizadas</t>
  </si>
  <si>
    <t>Realizar actividades para la promoción de los derechos de niñas, niños y adolescentes.</t>
  </si>
  <si>
    <t>Calendarización de actividades para la promoción de servicios</t>
  </si>
  <si>
    <t>GEN APA</t>
  </si>
  <si>
    <t>No hay reporte</t>
  </si>
  <si>
    <t>CBF</t>
  </si>
  <si>
    <t xml:space="preserve">Realizar cursos y talleres productivos </t>
  </si>
  <si>
    <t xml:space="preserve">Organizar eventos recreativos que fomenten la participación de las familias </t>
  </si>
  <si>
    <t>Capacitar al personal en habilidades para el ejercicio de su función</t>
  </si>
  <si>
    <t xml:space="preserve">Realizar brigadas de Bienestar Integral </t>
  </si>
  <si>
    <t>Brigadas</t>
  </si>
  <si>
    <t xml:space="preserve">Realizar conferencias o talleres de desarrollo humano </t>
  </si>
  <si>
    <t>Conferencias</t>
  </si>
  <si>
    <t>AIP</t>
  </si>
  <si>
    <t>Impartir sesiones en el programa de formación musical</t>
  </si>
  <si>
    <t>Realizar sesiones de consejo consultivo</t>
  </si>
  <si>
    <t>Realizar reportes de volantes de la Secretaría Ejecutiva atendidos</t>
  </si>
  <si>
    <t xml:space="preserve"> Reporte de volantes</t>
  </si>
  <si>
    <t>Atender solicitudes ciudadanas recibidas en el SDIF</t>
  </si>
  <si>
    <t>Informe Sentral</t>
  </si>
  <si>
    <t>Atender oficios de control interno</t>
  </si>
  <si>
    <t>Control Interno</t>
  </si>
  <si>
    <t>Realizar seguimiento a los procesos documentados</t>
  </si>
  <si>
    <t>Oficio DG01792023</t>
  </si>
  <si>
    <t>Dar seguimiento a las solicitudes de mantenimiento correctivo y preventivo a espacios SDIF</t>
  </si>
  <si>
    <t>Mantenimiento Edificios</t>
  </si>
  <si>
    <t>Dar seguimiento a las solicitudes de mantenimiento correctivo y preventivo a vehículos SDIF</t>
  </si>
  <si>
    <t>Mantenimiento Vehicular</t>
  </si>
  <si>
    <t>Atender reportes del estatus de almacén general</t>
  </si>
  <si>
    <t>Almacen General</t>
  </si>
  <si>
    <t xml:space="preserve">Atender reportes del estatus de patrimonio </t>
  </si>
  <si>
    <t>Patrimonio</t>
  </si>
  <si>
    <t>Atender solicitudes correctivas y preventivas de informática</t>
  </si>
  <si>
    <t>Informatica</t>
  </si>
  <si>
    <t>Atender solicitudes requeridas de necesidades de capacitación</t>
  </si>
  <si>
    <t>RH Capacitaciones</t>
  </si>
  <si>
    <t>Realizar el plan de trabajo para incorporar la perspectiva de género dentro del Sistema para el Desarrollo Integral de la Familia</t>
  </si>
  <si>
    <t>Consejo consultivo</t>
  </si>
  <si>
    <t>Oficio SEJ-PEP/153/2023</t>
  </si>
  <si>
    <t>SEJ</t>
  </si>
  <si>
    <t>COJ</t>
  </si>
  <si>
    <t>Canalizar escritos dirigidos al Presidente Municipal</t>
  </si>
  <si>
    <t>Se adjunta evidencia</t>
  </si>
  <si>
    <t>Analizar instrumentos juridicos para previa firma del Presidente Municipal</t>
  </si>
  <si>
    <t xml:space="preserve">Realizar cumplimiento mensual de obligaciones de Transparencia </t>
  </si>
  <si>
    <t>Obligaciones</t>
  </si>
  <si>
    <t>GSE</t>
  </si>
  <si>
    <t>Realizar registro de las difusiones de programas, eventos y proyectos, en base a las solicitudes recibidas de las Secretarías</t>
  </si>
  <si>
    <t>Validar reuniones realizadas para capacitar a los enlaces de comunicación, sobre la Estrategía de Comunicación y el Plan Anual</t>
  </si>
  <si>
    <t>Verificar que los eventos cuenten con su ficha que cumpla de acuerdo a los lineamientos e infrestructura</t>
  </si>
  <si>
    <t>Verificar que los eventos cumplan con los protocolos definidos</t>
  </si>
  <si>
    <t>GSE PAR</t>
  </si>
  <si>
    <t>Realizar registro de los documentos  firmados por el Presidente Municipal</t>
  </si>
  <si>
    <t>GSE PRI</t>
  </si>
  <si>
    <t>Realizar registro de los eventos realizados por las Secretarías que cumplan con lo estipulado en la ficha técnica.</t>
  </si>
  <si>
    <t>GSE RPG</t>
  </si>
  <si>
    <t>Atender invitaciones recibidas</t>
  </si>
  <si>
    <t>Invitaciones recibidas</t>
  </si>
  <si>
    <t xml:space="preserve">Programar eventos en la agenda pública del Presidente Municipal </t>
  </si>
  <si>
    <t xml:space="preserve">Agenda pública </t>
  </si>
  <si>
    <t>Redactar fichas técnicas</t>
  </si>
  <si>
    <t>Fichas redactadas</t>
  </si>
  <si>
    <t>Convocar a funcionarias y funcionarios para que acudan a eventos específicos</t>
  </si>
  <si>
    <t>Convocatorias vía WA</t>
  </si>
  <si>
    <t>Redactar cartas de disculpas, agradecimientos o reconocimiento de acciones realizadas por instituciones o la ciudadanía</t>
  </si>
  <si>
    <t>Cartas redactadas</t>
  </si>
  <si>
    <t>Atender invitados especiales</t>
  </si>
  <si>
    <t>GSE COS</t>
  </si>
  <si>
    <t>Cubrir eventos por prensa</t>
  </si>
  <si>
    <t>Realizar difusiones escritas (boletines) en medios digitales</t>
  </si>
  <si>
    <t xml:space="preserve">Realizar de difusiones escritas (boletines) en radio </t>
  </si>
  <si>
    <t>Realizar de difusiones escritas (boletines) en televisión</t>
  </si>
  <si>
    <t xml:space="preserve">Realizar de difusiones escritas (boletines) en desplegados de prensa </t>
  </si>
  <si>
    <t>GSE GEL</t>
  </si>
  <si>
    <t>Atender eventos  solcitados por las dependencias</t>
  </si>
  <si>
    <t>Oficios</t>
  </si>
  <si>
    <t>Atender solicitudes de apoyo a ciudadanos  previa autorización de la SE</t>
  </si>
  <si>
    <t>Atender eventos de acuerdo a  especificaciones requeridas</t>
  </si>
  <si>
    <t>PEP</t>
  </si>
  <si>
    <t>Actualizar la calendarización de proyectos</t>
  </si>
  <si>
    <t>Dar seguimiento a los ejes transversales derivados del Plan Municipal de Desarrollo</t>
  </si>
  <si>
    <t>Seguimientos</t>
  </si>
  <si>
    <t>Dar seguimiento a los proyectos estratégicos y especiales de la Administración Pública Municipal</t>
  </si>
  <si>
    <t>Realizar los reportes de avance de indicadores del Plan Municipal de Desarrollo</t>
  </si>
  <si>
    <t xml:space="preserve">Realizar reportes de indicadores de Programas Presupuestarios </t>
  </si>
  <si>
    <t>Realizar reportes de indicadores de Programas Operativos Anuales</t>
  </si>
  <si>
    <t>Realizar plan de trabajo de procesos documentados 2023</t>
  </si>
  <si>
    <t>Realizar el plan de trabajo para incorporar la perspectiva de género dentro de la Secretaría Ejecutiva</t>
  </si>
  <si>
    <t>AII</t>
  </si>
  <si>
    <t>Actualizar el directorio de fuentes de financiamiento nacionales e internacionales</t>
  </si>
  <si>
    <t>Realizar foros de trabajo y discusión de temas estratégicos</t>
  </si>
  <si>
    <t>Foros</t>
  </si>
  <si>
    <t>Consolidar alianzas entre el municipio y organismos nacionales e internacionales</t>
  </si>
  <si>
    <t>Realizar giras interinstitucionales e internacionales</t>
  </si>
  <si>
    <t>Giras</t>
  </si>
  <si>
    <t>ATC</t>
  </si>
  <si>
    <t>Brindar orientaciones en los Centros de Atención Municipal</t>
  </si>
  <si>
    <t>Registro de orientaciones en excel</t>
  </si>
  <si>
    <t>Brindar atencion por medio del 072</t>
  </si>
  <si>
    <t>Registro de folios recibidos  en Sistema Sentral</t>
  </si>
  <si>
    <t>Brindar atención por medio del Chatbot</t>
  </si>
  <si>
    <t>Brindar atención por medio de Junta Vecinal</t>
  </si>
  <si>
    <t>Brindar atención por medio de Recorrido en tu Colonia</t>
  </si>
  <si>
    <t>Brindar atención por medio de Miercoles de atencion ciudadana</t>
  </si>
  <si>
    <t>Aplicar encuestas de satisfacción en miercóles ciudadano</t>
  </si>
  <si>
    <t>Registro de encuestas en excel</t>
  </si>
  <si>
    <t>Brindar atención en el trámite de Gestoría externa</t>
  </si>
  <si>
    <t>Copia de oficio de gestoría  hacia la paraestatal</t>
  </si>
  <si>
    <t>COA</t>
  </si>
  <si>
    <t>Realizar mensajes y discursos para la persona titular de la Presidencia Municipal.</t>
  </si>
  <si>
    <t>Evidencia disponible en el Drive (16/16).</t>
  </si>
  <si>
    <t>Realizar informes estadísticos y cualitativos, para presentar a la persona titular de la Presidencia Municipal, sobre las actividades que desarrolla el Municipio.</t>
  </si>
  <si>
    <t>Evidencia disponible en el Drive (31/31).</t>
  </si>
  <si>
    <t>Brindar atención a solicitudes de apoyo técnico para elaborar y/o ajustar Reglamentos para el Municipio de Monterrey.</t>
  </si>
  <si>
    <t>Evidencia disponible en el Drive (2/2).</t>
  </si>
  <si>
    <t xml:space="preserve">Brindar atención a solicitudes de acompañamiento a dependencias que solicitan apoyo técnico. </t>
  </si>
  <si>
    <t>Evidencia disponible en el Drive (9/9).</t>
  </si>
  <si>
    <t>IJR</t>
  </si>
  <si>
    <t>Realizar actividades, talleres y conferencias enfocadas en promover la inserción escolar a través de la orientación vocacional</t>
  </si>
  <si>
    <t>Actividades, talleres o conferencias</t>
  </si>
  <si>
    <t>Lista de Asistencia y Evidencia Multimedia</t>
  </si>
  <si>
    <t>Realizar ferias y exposiciones de oferta educativa de nivel medio superior y superior</t>
  </si>
  <si>
    <t>Ferias y exposiciones</t>
  </si>
  <si>
    <t>Asesorías</t>
  </si>
  <si>
    <t>Brindar apoyos escolares como becas, útiles y libros para continuar con sus preparación academica</t>
  </si>
  <si>
    <t xml:space="preserve">Apoyos  </t>
  </si>
  <si>
    <t>Brindar y gestionar apoyos para la movilidad escolar nacional e internacional</t>
  </si>
  <si>
    <t xml:space="preserve">Realizar conferencias "Sesiones de Éxito" </t>
  </si>
  <si>
    <t>Realizar talleres y actividades que promuevan el emprendimiento entre las juventudes</t>
  </si>
  <si>
    <t>Talleres y actividades</t>
  </si>
  <si>
    <t>Publicar la convocatoria  de ingreso al Bootcamp de emprendimiento joven</t>
  </si>
  <si>
    <t>Convocatoria</t>
  </si>
  <si>
    <t>Realizar un bootcamp de emprendimiento de cuatro modulos dirigido a jovenes.</t>
  </si>
  <si>
    <t>Nivel de bootcamp</t>
  </si>
  <si>
    <t xml:space="preserve">Realizar mercaditos emprendedores "Líderes Emprendiendo" </t>
  </si>
  <si>
    <t>Mercaditos</t>
  </si>
  <si>
    <t>Realizar el evento de presentación de emprendimientos jovenes "Pitch Summit: Donde los emprendedores comienzan"</t>
  </si>
  <si>
    <t>Evento</t>
  </si>
  <si>
    <t xml:space="preserve">Realizar pintas conjuntas y expos de arte urbano "Monterrey a Color" </t>
  </si>
  <si>
    <t>Pintas colectivas</t>
  </si>
  <si>
    <t>Apoyar con insumos y espacios para la realización de su arte a artistas urbanos a través de "ReUrbanizArte MTY"</t>
  </si>
  <si>
    <t xml:space="preserve">Brindar conferencias y talleres que promuevan la salud mental </t>
  </si>
  <si>
    <t>Conferencias o talleres</t>
  </si>
  <si>
    <t>Brindar atención psicológica individual a las juventudes</t>
  </si>
  <si>
    <t>Bitacora</t>
  </si>
  <si>
    <t xml:space="preserve">Realizar conferencias y talleres que promuevan la salud nutricia </t>
  </si>
  <si>
    <t>Conferencias y talleres</t>
  </si>
  <si>
    <t>Implementar programas de salud nutricional "Reto Juventudes Sanas"</t>
  </si>
  <si>
    <t xml:space="preserve">Crear huertos escolares </t>
  </si>
  <si>
    <t>Huertos</t>
  </si>
  <si>
    <t xml:space="preserve">Impartir conferencias y talleres que promuevan la educación sexual y reproductiva </t>
  </si>
  <si>
    <t>Impartir cursos y seminarios de defensa personal</t>
  </si>
  <si>
    <t>Cursos o seminarios</t>
  </si>
  <si>
    <t>Realizar torneos "Grita InjuRe"</t>
  </si>
  <si>
    <t xml:space="preserve">Torneos </t>
  </si>
  <si>
    <t>Implementar clubs de lectura escolares</t>
  </si>
  <si>
    <t>Clubs</t>
  </si>
  <si>
    <t>Realizar reuniones de los clubs de lectura "Morras Leyendo Morras" y "Circulo de Lectura InjuRe!</t>
  </si>
  <si>
    <t xml:space="preserve">Realizar talleres de redacción literaria </t>
  </si>
  <si>
    <t>Realizar talleres de pintura</t>
  </si>
  <si>
    <t xml:space="preserve">Realizar talleres de graffiti </t>
  </si>
  <si>
    <t>Atender a las juventudes en los Centros de la Juventud instalados y operados por el InjuRe</t>
  </si>
  <si>
    <t>Organizar un evento de simulación de Modelo de Naciones Unidas que una a los clubs formados en escuelas</t>
  </si>
  <si>
    <t>Integrar a las juventudes dentro de los Comités Juveniles "Banqueteras"</t>
  </si>
  <si>
    <t>Jovenes</t>
  </si>
  <si>
    <t>Atender las solicitudes ciudadanas recibidas Instituto de la Juventud Regia</t>
  </si>
  <si>
    <t xml:space="preserve">Plataforma Sentral </t>
  </si>
  <si>
    <t>Atender las solicitudes de transparencia recibidas por el Instituto de la Juventud Regia</t>
  </si>
  <si>
    <t>Documento Plataforma Nacional de Transparencia</t>
  </si>
  <si>
    <t>Realizar el plan de trabajo para incorporar la perspectiva de género dentro del Instituto de la Juventud Regia</t>
  </si>
  <si>
    <t>573. Asesorias Academicas</t>
  </si>
  <si>
    <t>572. Ferias y Exposiciones de Oferta Educativa</t>
  </si>
  <si>
    <t>574. Actividades, Talleres y Conferencias de Mejoramiento Academico</t>
  </si>
  <si>
    <t>580. Aprendiendo a Emprender</t>
  </si>
  <si>
    <t>582. Sesion de Éxito Infinity Super App</t>
  </si>
  <si>
    <t>583. Platica entre Lideres</t>
  </si>
  <si>
    <t>587. Apoyos Entregados ReUrbanizarte</t>
  </si>
  <si>
    <t>588. Conferencias y Talleres</t>
  </si>
  <si>
    <t>589. Atencion Psicologica</t>
  </si>
  <si>
    <t>593. Conferencias y Talleres</t>
  </si>
  <si>
    <t>596. Taller de Defensa Personal</t>
  </si>
  <si>
    <t>595. Torneos Grita INJURE</t>
  </si>
  <si>
    <t>600. Club de Lectura Escolar</t>
  </si>
  <si>
    <t>601. Talleres de Pintura</t>
  </si>
  <si>
    <t>602. Taller de Grafitti</t>
  </si>
  <si>
    <t>603. Clases de LSM</t>
  </si>
  <si>
    <t>605. Clubs de Debate y Simulacion</t>
  </si>
  <si>
    <t>608. Consulta Juventudes</t>
  </si>
  <si>
    <t>610. Atencion a Solicitudes Ciudadanas</t>
  </si>
  <si>
    <t>611. Atencion a Solicitudes de Transparencia</t>
  </si>
  <si>
    <t>Ev 267. Oficios de Gestoría</t>
  </si>
  <si>
    <t xml:space="preserve">Ev 263  Juntas Vecinales </t>
  </si>
  <si>
    <t>Ev 265  Miercoles</t>
  </si>
  <si>
    <t xml:space="preserve">Ev 264  Recorridos </t>
  </si>
  <si>
    <t>Ev 261 Reporte   072</t>
  </si>
  <si>
    <t>Ev 262   Chatbot</t>
  </si>
  <si>
    <t xml:space="preserve">Ev 260 Orientaciones </t>
  </si>
  <si>
    <t xml:space="preserve">Ev 266  Encuesta MAC </t>
  </si>
  <si>
    <t>IMR</t>
  </si>
  <si>
    <t>Sensibilizar a las personas titulares de las dependencias municipales</t>
  </si>
  <si>
    <t>Personas</t>
  </si>
  <si>
    <t>Brindar capacitación en perspectiva de género y derechos humanos de las mujeres, niñas y adolescentes al funcionariado de la Administración Pública Municipal y Paramunicipal</t>
  </si>
  <si>
    <t>Realizar un evento de divulgación académica en temas de género y derechos humanos de las mujeres</t>
  </si>
  <si>
    <t>Elaborar un instrumento de evaluación de la Perspectiva de Género con enfoque interseccional</t>
  </si>
  <si>
    <t>Instrumento</t>
  </si>
  <si>
    <t>Emitir un reporte o análisis de evaluación de la Perspectiva de Género con enfoque interseccional levantada en la Administración Pública Municipal</t>
  </si>
  <si>
    <t>Atender solicitudes y asesorías en materia de género de la Administración Pública Municipal y Paramunicipal</t>
  </si>
  <si>
    <t>Capacitar en materia de género a las Unidades de Igualdad de Género</t>
  </si>
  <si>
    <t>Realizar acciones orientadas a crear un ambiente de igualdad laboral y no discriminación en el IMMR</t>
  </si>
  <si>
    <t>Realizar recomendaciones y propuestas en materia de igualdad laboral y no discriminación a las áreas de la Administración Pública Municipal y Paramunicipal</t>
  </si>
  <si>
    <t>Realizar eventos de la promoción de la igualdad de género en el ámbito económico y comunitario</t>
  </si>
  <si>
    <t xml:space="preserve">Sensibilizar a la ciudadanía con respecto al tema de la prevención de la violencia en razón de género por medio de charlas informativas </t>
  </si>
  <si>
    <t>Pláticas</t>
  </si>
  <si>
    <t>Atender solicitudes de informes por el Gobierno del Estado, en relación a la Alerta de Violencia de Género contra las Mujeres.</t>
  </si>
  <si>
    <t>Elaborar informes del recurso de la Alerta de Violencia de Género contra las Mujeres (AVGM)</t>
  </si>
  <si>
    <t>Informe</t>
  </si>
  <si>
    <t>Elaborar lineamientos para una evaluación de impacto de la Alerta de Violencia de Género contra las Mujeres (AVGM)</t>
  </si>
  <si>
    <t>Documento de lineamientos</t>
  </si>
  <si>
    <t>Realizar informe de seguimiento a campaña permanente de prevención de las violencias contra las mujeres</t>
  </si>
  <si>
    <t>Intervenir escuelas y espacios no escolarizados de Monterrey con los programas No es No y Piensa Igualitario.</t>
  </si>
  <si>
    <t>Intervenciones</t>
  </si>
  <si>
    <t>Capacitar personal de escuelas y espacios no escolarizados para la implementación del programa Piensa Igualitario</t>
  </si>
  <si>
    <t>Beneficiar personas mediante la implementación del programa Piensa Igualitario en el municipio de Monterrey</t>
  </si>
  <si>
    <t>Certificar instructoras/es de No es No</t>
  </si>
  <si>
    <t>Instructoras/es</t>
  </si>
  <si>
    <t>Beneficiar personas mediante la implementación del programa No es No en el Municipio de Monterrey</t>
  </si>
  <si>
    <t>616. Capacitacion Interinstitucional</t>
  </si>
  <si>
    <t>622. Reporte Bimetral 1</t>
  </si>
  <si>
    <t>Sin evidencia ni comentarios.</t>
  </si>
  <si>
    <t>624. Modulos en Ferias de Servicio</t>
  </si>
  <si>
    <t>IMPLANC</t>
  </si>
  <si>
    <t>Realizar el proceso de consulta pública y escucha ciudadana y difusión en elaboración  del Plan Estratégico Monterrey 2040</t>
  </si>
  <si>
    <t>Realizar el proceso de consulta pública y escucha ciudadana y difusión en elaboración del Plan Municipal de Desarrollo Urbano 2040.</t>
  </si>
  <si>
    <t xml:space="preserve">Proceso de consulta y mesas técnicas y de escucha ciudadana para la elaboración del documento técnico de la Estrategia del Plan de Resiliencia para la ciudad de Monterrey. </t>
  </si>
  <si>
    <t>Realizar el proceso de consulta pública y escucha ciudadana,  acompañamiento de expertos y difusión en la elaboración del Plan Maestro del Centro Metropolitano</t>
  </si>
  <si>
    <t>Diseño y elaboración de Proyectos Ejecutivos de Corredores Verdes para la ciudad de Monterrey.</t>
  </si>
  <si>
    <t>Realizar el plan de trabajo para incorporar la perspectiva de género dentro del IMPLANC</t>
  </si>
  <si>
    <t>FIDETEC</t>
  </si>
  <si>
    <t>Realizar reporte de Informe de Avance de Gestión Financiera</t>
  </si>
  <si>
    <t>Realizar reporte de Informe de Cuenta Pública</t>
  </si>
  <si>
    <t>Realizar reporte de Informe del Sistema de Evaluaciones de la Armonización Contable (SEvAC)</t>
  </si>
  <si>
    <t>FIDEM</t>
  </si>
  <si>
    <t>640. Contrato 1/1</t>
  </si>
  <si>
    <t>541. Observaciones 1de1</t>
  </si>
  <si>
    <t>542. Auditorías 1de1</t>
  </si>
  <si>
    <t>544. Difusión 1de1</t>
  </si>
  <si>
    <t>547. Verificaciones 1de1</t>
  </si>
  <si>
    <t>548. Declaraciones 1de1</t>
  </si>
  <si>
    <t>549. Denuncias 1de1</t>
  </si>
  <si>
    <t>550. IPRAs 1de1</t>
  </si>
  <si>
    <t>551. IPRAs Comisión 1de1</t>
  </si>
  <si>
    <t>No se programó ejecución para este periodo.</t>
  </si>
  <si>
    <t>554. Base de Datos Solicitudes enero 1de1</t>
  </si>
  <si>
    <t>555. Base de Datos Solicitudes enero 1de1</t>
  </si>
  <si>
    <t>556. Verificación Obligaciones 1de1</t>
  </si>
  <si>
    <t>559. Oficio Caja Chica 1de1</t>
  </si>
  <si>
    <t>561. Facturas 1de1</t>
  </si>
  <si>
    <t>562. Oficio Solicitud 1de1</t>
  </si>
  <si>
    <t>563. Relación Patrimonio 1de1</t>
  </si>
  <si>
    <t>564. Base de datos 1de1</t>
  </si>
  <si>
    <t>565. Formatos 1de1</t>
  </si>
  <si>
    <t>Pendiente</t>
  </si>
  <si>
    <t>558. Solicitudes 1de1</t>
  </si>
  <si>
    <t>560. Gestiones 1de1</t>
  </si>
  <si>
    <t>566. Expediente 1de1</t>
  </si>
  <si>
    <t>411.Bitacora de expedientes firmados</t>
  </si>
  <si>
    <t>414.Bitacora de inspecciones realizadas</t>
  </si>
  <si>
    <t>415.Bitacora de Licencias Firmadas</t>
  </si>
  <si>
    <t>416.Bitacora de CH y TM firmados</t>
  </si>
  <si>
    <t>418.Bitacora de alineamientos Firmados</t>
  </si>
  <si>
    <t>435. Listado de expedientes</t>
  </si>
  <si>
    <t>436. Listado de expedientes</t>
  </si>
  <si>
    <t>419. Listado de expedientes</t>
  </si>
  <si>
    <t>420. Listado de expedientes</t>
  </si>
  <si>
    <t>421. Listado de expedientes</t>
  </si>
  <si>
    <t>422. Listado de expedientes</t>
  </si>
  <si>
    <t>423. Listado de expedientes</t>
  </si>
  <si>
    <t>424. Listado de expedientes</t>
  </si>
  <si>
    <t>427. Listados y plano 3/3</t>
  </si>
  <si>
    <t>429. Listados de expedientes 2/2</t>
  </si>
  <si>
    <t>430. Listados de expedientes 2/2</t>
  </si>
  <si>
    <t>431. Listados de expedientes 2/2</t>
  </si>
  <si>
    <t>434. Minutas, Relación 2/2</t>
  </si>
  <si>
    <t>374.Bitacora 3/3</t>
  </si>
  <si>
    <t>382. Minuta 6/6</t>
  </si>
  <si>
    <t>383. Reporte de trazos 3/3</t>
  </si>
  <si>
    <t>385.Bitacora</t>
  </si>
  <si>
    <t>386.Bitacora</t>
  </si>
  <si>
    <t>387.Bitacora</t>
  </si>
  <si>
    <t>388.Bitacora</t>
  </si>
  <si>
    <t>389.Bitacora</t>
  </si>
  <si>
    <t>390.Bitacora</t>
  </si>
  <si>
    <t>391.Estudio 3/3</t>
  </si>
  <si>
    <t>392.Inspeccion y vigilancia</t>
  </si>
  <si>
    <t>393.Dictaminacion en materia forestal</t>
  </si>
  <si>
    <t>394.Dictaminaciones de lineamientos ambientales</t>
  </si>
  <si>
    <t>396.Ventanilla de desarrollo verde</t>
  </si>
  <si>
    <t>397.Atencion especializada y personalizada en materia ambiental</t>
  </si>
  <si>
    <t>398. Realizar eventos, cursos o talleres sostenibles 7/7</t>
  </si>
  <si>
    <t>403.Asignar arboles para su plantacion</t>
  </si>
  <si>
    <t>404.Realizar eventos de adopcion de arboles</t>
  </si>
  <si>
    <t>405.Diseñar y/o re diseñar parques del municipio</t>
  </si>
  <si>
    <t>406. Gestionar el desarrollo de los parques diseñados</t>
  </si>
  <si>
    <t>441. Captura de pantalla 4/4</t>
  </si>
  <si>
    <t>442.Bitacora</t>
  </si>
  <si>
    <t>443. Captura de pantalla</t>
  </si>
  <si>
    <t>445. Liga de sistema</t>
  </si>
  <si>
    <t>437. Listado de expedientes</t>
  </si>
  <si>
    <t>438. Listado de expedientes</t>
  </si>
  <si>
    <t>439. Listado de expedientes</t>
  </si>
  <si>
    <t>440. Listado de expedientes</t>
  </si>
  <si>
    <t>426. Listado de expedientes</t>
  </si>
  <si>
    <t>376. Oficio 14/14</t>
  </si>
  <si>
    <t>383. Reporte 3/3</t>
  </si>
  <si>
    <t>386. Bitacora 1/1</t>
  </si>
  <si>
    <t>393.Brindar atención a solicitudes de inspección y vigilancia en materia de protección ambiental para el control de la contaminación</t>
  </si>
  <si>
    <t>394.Brindar atención a dictaminaciones en materia forestal</t>
  </si>
  <si>
    <t>395.Brindar atención a dictaminaciones de lineamientos ambientales</t>
  </si>
  <si>
    <t>396.Brindar atención a dictaminaciones de anuncios</t>
  </si>
  <si>
    <t>397.Brindar atención en ventanilla de desarrollo verde</t>
  </si>
  <si>
    <t>398.Brindar atención especializada y personalizada en materia ambiental</t>
  </si>
  <si>
    <t>404.Asignar arboles para su plantación</t>
  </si>
  <si>
    <t>444. Bitacora</t>
  </si>
  <si>
    <t>445. Captura de pantalla</t>
  </si>
  <si>
    <t>Dar respuesta a solicitudes particulares de estudios y proyectos de movilidad</t>
  </si>
  <si>
    <t>623. Charlas informativas 5/5</t>
  </si>
  <si>
    <t>624. Solicitudes AVGM 3/3</t>
  </si>
  <si>
    <t>628. Escuelas y espacios intervenidos 6/6</t>
  </si>
  <si>
    <t>629. Personal capacitado del programa Piensa Igualitario 9/9</t>
  </si>
  <si>
    <t>483. Padrón de Personas Beneficiarias</t>
  </si>
  <si>
    <t>476. Padrón de Personas Beneficiarias</t>
  </si>
  <si>
    <t>484. Padrón de Personas Beneficiarias</t>
  </si>
  <si>
    <t>477. Padrón de Personas Beneficiarias</t>
  </si>
  <si>
    <t>480. Padrón de Personas Beneficiarias</t>
  </si>
  <si>
    <t>478. Padrón de Personas Beneficiarias</t>
  </si>
  <si>
    <t>482. Padrón de Personas Beneficiarias</t>
  </si>
  <si>
    <t>479. Padrón de Personas Beneficiarias</t>
  </si>
  <si>
    <t>481. Padrón de Personas Beneficiarias</t>
  </si>
  <si>
    <t>19. Solicitudes Acceso a la Información 6/6</t>
  </si>
  <si>
    <t>17. Atención a Solicitudes de Obra Pública 39/39</t>
  </si>
  <si>
    <t>18.Cumplimiento a Obligaciones de Transparencia 16/21</t>
  </si>
  <si>
    <t>6.Proyectos Edificación y Rehabilitación 1/1</t>
  </si>
  <si>
    <t>4.Proyectos Espacio Público 2/2</t>
  </si>
  <si>
    <t>13.Proyectos de Pavimentación 0/3</t>
  </si>
  <si>
    <t>5.Proyectos Hídricos 4/4</t>
  </si>
  <si>
    <t>9.Reuniones Contraloría Social 1/1</t>
  </si>
  <si>
    <t>2.Efectuar Solicitudes 1/1</t>
  </si>
  <si>
    <t>16.Dictamenes para Ejecución de Obras Viales 24/24</t>
  </si>
  <si>
    <t>11.Expedientes técnicos- sociales con Recurso Federal 0/2</t>
  </si>
  <si>
    <t xml:space="preserve">10.Expedientes técnicos-sociales con Recurso Propio 0/3 </t>
  </si>
  <si>
    <t>7.Publicaciones para Convocatoria 1/1</t>
  </si>
  <si>
    <t>12.Indicadores de la Secretaría 1/1</t>
  </si>
  <si>
    <t>1.Supervisar Obras 3/3</t>
  </si>
  <si>
    <t>oficios</t>
  </si>
  <si>
    <t>Evidencia disponible en el Drive (21/21).</t>
  </si>
  <si>
    <t>Evidencia disponible en el Drive (22/22).</t>
  </si>
  <si>
    <t>Evidencia disponible en el Drive (12/12).</t>
  </si>
  <si>
    <t xml:space="preserve">No estaba programada ejecución para este periodo. </t>
  </si>
  <si>
    <t>No estaba programada ejecución para este periodo - 286. Capacitar elementos de reaccion</t>
  </si>
  <si>
    <t>Resultados Programa Presupuestarios 2023</t>
  </si>
  <si>
    <t>Nombre del programa</t>
  </si>
  <si>
    <t>Método de cálculo</t>
  </si>
  <si>
    <t>Frecuencia de medición</t>
  </si>
  <si>
    <t>Programa para la aceleración, consolidación y vinculación de mipymes en Monterrey</t>
  </si>
  <si>
    <t xml:space="preserve">Fin </t>
  </si>
  <si>
    <t>Porcentaje de unidades económicas creadas</t>
  </si>
  <si>
    <t>(Número de unidades ecónomicas creadas/ Número de unidades ecónomicas por generar)* 100</t>
  </si>
  <si>
    <t>Anual</t>
  </si>
  <si>
    <t>Propósito</t>
  </si>
  <si>
    <t>Porcentaje de ciudadanos atendidos en el Centro Emprendemos Monterrey</t>
  </si>
  <si>
    <t>(Número de ciudadanos atendidos/ Número de ciudadanos que acuden al centro) * 100</t>
  </si>
  <si>
    <t>Mensual</t>
  </si>
  <si>
    <t>Registro CEM y presentación</t>
  </si>
  <si>
    <t>Componente</t>
  </si>
  <si>
    <t>Porcentaje de orientaciones brindadas en el Centro Emprendemos Monterrey</t>
  </si>
  <si>
    <t>(Número de orientaciones brindadas/Número de orientaciones solicitadas)* 100</t>
  </si>
  <si>
    <t>Porcentaje de orientaciones brindadas Apertura de Empresas</t>
  </si>
  <si>
    <t>(Número de orientaciones solicitadas/Número de orientaciones requeridas)* 100</t>
  </si>
  <si>
    <t>Porcentaje de orientaciones brindadas de cumplimiento regulatorio</t>
  </si>
  <si>
    <t>Porcentaje de ferias informativas realizadas para acceso a financiamiento a través de programas de gobierno o instituciones financieras</t>
  </si>
  <si>
    <t>(Número de ferias informativas realizadas /Número de ferias informativas planeadas) * 100</t>
  </si>
  <si>
    <t>Trimestral</t>
  </si>
  <si>
    <t xml:space="preserve">Porcentaje de microcréditos o proyectos productivos otorgados 
</t>
  </si>
  <si>
    <t>(No.  de microcreditos otorgados + No. De proyectos productos entregados / Total de financiamientos sociales solicitados) *100</t>
  </si>
  <si>
    <t>Reporte Bancario y el acta de comité de Proyectos Productivos</t>
  </si>
  <si>
    <t>Porcentaje de asesorías realizadas para acceso a servicios financieros a través de instituciones financieras</t>
  </si>
  <si>
    <t>(Número de asesorías realizadas/ Número de asesorias solicitadas)*100</t>
  </si>
  <si>
    <t>Registro de solicitudes</t>
  </si>
  <si>
    <t>Porcentaje de personas beneficiadas a través del eje de mentoría</t>
  </si>
  <si>
    <t>(Total de beneficiadas/ Total de personas que solicitaron apoyo)*100</t>
  </si>
  <si>
    <t>Acta de comité de Proyectos Productivos</t>
  </si>
  <si>
    <t>Porcentaje de capacitaciones empresariales en temas específicos brindadas en el Centro Emprendemos Monterrey</t>
  </si>
  <si>
    <t>(Número de capacitaciones impartidas/ Número de capacitaciones presupuestadas)*100</t>
  </si>
  <si>
    <t>Porcentaje de mentorías realizadas como acompañamiento a proyectos productivos</t>
  </si>
  <si>
    <t>(Número de mentorías impartidas/ Número de mentorías requeridas)*100</t>
  </si>
  <si>
    <t>Listado de asistencia</t>
  </si>
  <si>
    <t xml:space="preserve">Promoción de Inversión y Empleo </t>
  </si>
  <si>
    <t>Fin</t>
  </si>
  <si>
    <t>Porcentaje de vinculaciones entre la ciudadanía y la iniciativa privada en materia de inversión y empleo</t>
  </si>
  <si>
    <t>(Número de vinculaciones realizadas / Número de vinculaciones prespuestadas) * 100</t>
  </si>
  <si>
    <t>Semestral</t>
  </si>
  <si>
    <t xml:space="preserve">Porcentaje de empresas vinculadas al municipio de Monterrey </t>
  </si>
  <si>
    <t>(Empresas vinculadas/Total de empresas registradas en el municipio)* 100</t>
  </si>
  <si>
    <t xml:space="preserve">Porcentajes de Eventos realizados en Desarrollo de Inversión </t>
  </si>
  <si>
    <t>(Número de eventos realizados/ Eventos programados )* 100</t>
  </si>
  <si>
    <t>Porcentaje de Agendas Internacionales realizadas</t>
  </si>
  <si>
    <t>(Número de agendas en el extranjero/Número de agendas presupuestadas)*100</t>
  </si>
  <si>
    <t>Porcentaje de Eventos de Networking realizados</t>
  </si>
  <si>
    <t>(Número de eventos de networking realizados/Número de eventos planeados)*100</t>
  </si>
  <si>
    <t xml:space="preserve">Porcentaje de reuniones de enlace y seguimiento con empresas atentidas </t>
  </si>
  <si>
    <t>(Número de reuniones atendidas / número de reuniones solicitadas)*100</t>
  </si>
  <si>
    <t>Minutas</t>
  </si>
  <si>
    <t xml:space="preserve">Porcentaje de eventos realizados en Desarrollo de Inversión y Emprendimiento </t>
  </si>
  <si>
    <t>(Número de eventos /Número de eventos planeados)*100</t>
  </si>
  <si>
    <t>Porcentaje de emprendedores beneficiados en materia de base tecnológica</t>
  </si>
  <si>
    <t>(Número de emprendedores beneficiados/Número de emprendedores que solicitan apoyos)*100</t>
  </si>
  <si>
    <t>Porcentaje de Capacitaciones estratégicas, generales y focalizadas realizadas</t>
  </si>
  <si>
    <t>(Suma de capacitaciones generales y focalizadas realizadas / capacitaciones generales y focalizadas a realizar)*100</t>
  </si>
  <si>
    <t>Porcentaje de Capacitaciones generales realizadas</t>
  </si>
  <si>
    <t xml:space="preserve">Porcentaje de capacitaciones estratégicas </t>
  </si>
  <si>
    <t>(Número de capacitaciones estratégicas/Número de capacitaciones presupuestadas)*100</t>
  </si>
  <si>
    <t>Porcentaje de ferias de empleo y brigadas realizadas</t>
  </si>
  <si>
    <t>(Ferias y Brigadas realizadas / ferias y brigadas presupuestadas)*100</t>
  </si>
  <si>
    <t>Porcentaje de Ferias de empleo generales y focalizadas realiazadas</t>
  </si>
  <si>
    <t>(Número de ferias realizadas/Número de ferias presupuestadas)*100</t>
  </si>
  <si>
    <t>Porcentaje de Brigadas de empleo  realizadas</t>
  </si>
  <si>
    <t>(Número de brigadas de empleo realizadas/Número de brigadas planeadas)*100</t>
  </si>
  <si>
    <t xml:space="preserve">Porcentaje de ciudadadanos atendidos en Bolsa de Empleo </t>
  </si>
  <si>
    <t>(Número de ciudadanos atendidos/ Ciudadanos que solicitan información)*100</t>
  </si>
  <si>
    <t>Listado de personas</t>
  </si>
  <si>
    <t>Porcentaje de vinculaciones ciudadanas en materia de empleo</t>
  </si>
  <si>
    <t>Listado de empresas</t>
  </si>
  <si>
    <t>Reposicionamiento de la Marca Monterrey</t>
  </si>
  <si>
    <t>Porcentaje de proyectos turísticos que se llevan a cabo mediante la promoción turística</t>
  </si>
  <si>
    <t>(Número de proyectos ejecutados / número de proyectos aprobados) * 100</t>
  </si>
  <si>
    <t>Porcentaje de personas que asisten a eventos de entretenimiento  para turistas locales y extranjeros</t>
  </si>
  <si>
    <t>(Cantidad de personas que asisten/cantidad de personas esperadas)*100</t>
  </si>
  <si>
    <t>Porcentaje de publicaciones realizadas en materia de comunicación en plataformas digitales.</t>
  </si>
  <si>
    <t>(Número de publicaciones de turismo local realizadas / Número de publicaciones de turismo local planeadas ) * 100</t>
  </si>
  <si>
    <t>Porcentaje de difusiones de la Agenda Disfruta Monterrey</t>
  </si>
  <si>
    <t xml:space="preserve">(Número de envios realizados / número solicitudes para el envio de la Agenda) * 100 </t>
  </si>
  <si>
    <t xml:space="preserve">Agenda turística-cultural </t>
  </si>
  <si>
    <t>Porcentaje de avance en la elaboración del proyecto "Las Puertas de Monterrey"</t>
  </si>
  <si>
    <t xml:space="preserve">(Porcentaje de avance elaborado / porcentaje de avance planeado) * 100 </t>
  </si>
  <si>
    <t>Porcentaje de campañas de promoción realizadas</t>
  </si>
  <si>
    <t xml:space="preserve">(Número de campañas de promoción realizadas / número de campañas de promoción planeadas) * 100 </t>
  </si>
  <si>
    <t>Porcentaje de eventos realizados en materia turístico-cultural</t>
  </si>
  <si>
    <t xml:space="preserve">(Número de eventos realizados / numero de eventos planeados) * 100 </t>
  </si>
  <si>
    <t>Porcentaje de ciudadanos o visitantes atendidos en materia turística</t>
  </si>
  <si>
    <t xml:space="preserve">(Número de solicitudes atendidas / número de solicitudes por atender) * 100 </t>
  </si>
  <si>
    <t xml:space="preserve">(Número de beneficiados / número estimado de beneficiados) * 100 </t>
  </si>
  <si>
    <t>Listado de solicitudes</t>
  </si>
  <si>
    <t>Porcentaje de empresas beneficiadas con la información turística.</t>
  </si>
  <si>
    <t xml:space="preserve">(Número de empresas beneficiadas  / número de solicitudes de información) * 100 </t>
  </si>
  <si>
    <t>Prevención de la violencia</t>
  </si>
  <si>
    <t>Índice de incidencia delictiva en las colonias intervenidas por la Dirección de Prevención del Delito</t>
  </si>
  <si>
    <t>((Número de delitos + número  de falta administrativa(2023))/ número de delitos + número de faltas administrativas (2022))-1</t>
  </si>
  <si>
    <t>índice</t>
  </si>
  <si>
    <t>Porcentaje de proyectos realizados por las coordinaciones de la DIrección de Prevención del Delito</t>
  </si>
  <si>
    <t>(Número de proyectos realizados/Número de proyectos programados)*100</t>
  </si>
  <si>
    <t>Porcentaje de casos de conductas de riesgo canalizados a otras instancias</t>
  </si>
  <si>
    <t>(Canalizaciones realizadas / Casos con conductas de riesgo) * 100</t>
  </si>
  <si>
    <t>Porcentaje de colonias intervenidas en la coordinación de niñas, niños, adolescentes y jovenes.</t>
  </si>
  <si>
    <t>(Colonias intervenidas por coordinación niñas, niños, adolescentes y jovenes/total de colonias de mayor índice delictivo)*100</t>
  </si>
  <si>
    <t>(Total de escuelas y espacios abiertos intervenidos/Total de escuelas y espacios en las colonias intervenidas)*100</t>
  </si>
  <si>
    <t xml:space="preserve">Porcentaje de talleres y murales comunitarios realizados </t>
  </si>
  <si>
    <t>(Número de talleres y murales comunitarios realizados / Número de talleres y murales comunitarios programados)*100</t>
  </si>
  <si>
    <t>Porcentaje de eventos realizados para policías</t>
  </si>
  <si>
    <t>(Número de eventos de reconocimiento policial realizados/ Número de eventos de reconocimiento policial proyectados)*100</t>
  </si>
  <si>
    <t>Porcentaje de convenios cartas compromiso, así como compromisos apalabrados, realizados para mejorar las prestaciones a policías</t>
  </si>
  <si>
    <t xml:space="preserve">(Número de convenios, cartas compromiso, así como compromisos apalabrados celebrados/Número convenios, cartas compromiso, así como compromisos apalabrados, proyectados a ejecutar)*100 </t>
  </si>
  <si>
    <t>(Número de policías atendidos/número de policías identificados que necesitan apoyo)*100</t>
  </si>
  <si>
    <t xml:space="preserve">Porcentaje de Comités de Seguridad Vecinal vinculados a otros programas del municipio </t>
  </si>
  <si>
    <t>(Comités vecinales vinculados con otros programas municipales / total de comités vecinales)*100</t>
  </si>
  <si>
    <t xml:space="preserve">Porcentajes de Comités conformados en el programa de Seguridad Vecinal </t>
  </si>
  <si>
    <t xml:space="preserve">(Número de Comités de Seguridad Vecinal conformados/ Número de Comités de Seguridad Vecinal a conformar)*100 </t>
  </si>
  <si>
    <t>Porcentaje de comités vecinales que tienen su chat vinculado al C4</t>
  </si>
  <si>
    <t>Porcentaje de brigadas de limpieza en espacios públicos realizadas</t>
  </si>
  <si>
    <t>(Número de brigadas de limpieza realizadas en espacios públicos / Número de  brigadas de limpieza programadas en espacios públicos) *100</t>
  </si>
  <si>
    <t>Perspectiva de Género</t>
  </si>
  <si>
    <t>Porcentaje de personas beneficiadas a través de programas para atención a población objetivo</t>
  </si>
  <si>
    <t>(Personas atentidas/Personas que demandan servicio)*100</t>
  </si>
  <si>
    <t xml:space="preserve">Porcentaje de servicios brindados por las areas de atención multidisciplinaria del Centro de Atención Integral para Adolescentes (CAIPA) </t>
  </si>
  <si>
    <t>(Número de servicios brindados/Número de servicios demandados) *100</t>
  </si>
  <si>
    <t xml:space="preserve">Porcentaje de servicios brindados por las áreas de atención multidisciplinaria de la Unidad de Víctimas de Violencia Familiar y de Género (UAVVI) </t>
  </si>
  <si>
    <t>Porcentaje de personas beneficiadas por UAVVI</t>
  </si>
  <si>
    <t>(Número de personas que reciben atención multidisciplinaria/ número de personas que curen el perfil) *100</t>
  </si>
  <si>
    <t xml:space="preserve">Porcentaje de personas beneficiadas por CAIPA </t>
  </si>
  <si>
    <t>(Número de personas que inician tratamiento integral/número de personas que cubren el perfil de tratamiento integral)*100</t>
  </si>
  <si>
    <t>Porcentaje de canalizaciones de casos referidos a otras instancias (CAIPA y UAVVI)</t>
  </si>
  <si>
    <t>(Número de personas canalizadas/ número de personas que lo requieran) *100</t>
  </si>
  <si>
    <t>Porcentaje de visitas de seguimiento realizadas</t>
  </si>
  <si>
    <t>(visitas realizadas/ visitas programadas) *100</t>
  </si>
  <si>
    <t>Porcentaje de acompañamientos realizados para llevar a cabo una denuncia formal.</t>
  </si>
  <si>
    <t xml:space="preserve">(Número de acompañamientos realizados/Número de acompañamientos solicitados) *100 </t>
  </si>
  <si>
    <t xml:space="preserve">Porcentaje de auxilios atendidos por el personal operativo de la UAVVI. </t>
  </si>
  <si>
    <t>(Número de auxilios brindados/ número de auxilios demandados)*100</t>
  </si>
  <si>
    <t>Porcentaje de productos de fortalecimiento institucional creados</t>
  </si>
  <si>
    <t>(Número de productos para el fortalecimiento institucional creados/Número de productos para el fortalecimiento institucional programados)*100</t>
  </si>
  <si>
    <t>Porcentaje de propuestas elaboradas de plan de capacitación en Justicia Cívica</t>
  </si>
  <si>
    <t>(Número de propuestas de plan de capacitación realizadas / Número de propuestas de capacitación programadas) *100</t>
  </si>
  <si>
    <t>Porcentaje de propuestas elaboradas de anexos de mediación in situ al Protocolo Nacional de Actuación Policial</t>
  </si>
  <si>
    <t xml:space="preserve">(Número de propuestas elaboradas de anexos de mediación in situ al Protocolos Nacional de Actuación Policía/Número de propuestas programadas de anexos de mediación in situ al Protocolos Nacional de Actuación Policía) * 100  </t>
  </si>
  <si>
    <t>Seguridad Pública</t>
  </si>
  <si>
    <t>Variación porcentual de percepción de inseguridad</t>
  </si>
  <si>
    <t xml:space="preserve">((Percepción ciudadana del año actual/Percepción ciudadana del año anterior)-1)*100 </t>
  </si>
  <si>
    <t>Variación porcentual de reducción de delitos</t>
  </si>
  <si>
    <t xml:space="preserve">((Cantidad de registro de delitos actuales/cantidad de registro de delitos anterior)-1)*100
</t>
  </si>
  <si>
    <t>-3.3%</t>
  </si>
  <si>
    <t>Porcentaje de "Plan estratégico-Operativo" realizados</t>
  </si>
  <si>
    <t>(Número de planes estrategicos desarrollados/Número de planes estrategicos proyectados)*100</t>
  </si>
  <si>
    <t>Porcentaje de operativos de reacción policial realizados</t>
  </si>
  <si>
    <t>Porcentaje de avance en el nivel de madurez intermedio de la unidad de investigación</t>
  </si>
  <si>
    <t>(Cantidad de requerimientos cumplidos / cantidad de requerimientos)*100</t>
  </si>
  <si>
    <t>Bimestral</t>
  </si>
  <si>
    <t>Porcentaje de productos Kaizen desarrollados</t>
  </si>
  <si>
    <t>(KAIZEN elaborados/KAIZEN proyectados a elaborar) *100</t>
  </si>
  <si>
    <t>Variación porcentual de la cobertura territorial de la Policía de Monterrey</t>
  </si>
  <si>
    <t>(km² en cobertura territorial incrementados+km²cobertura territorial actual/km² cobertura territorial del municipio*100)</t>
  </si>
  <si>
    <t>Porcentaje de operativos de proximidad en las colonias realizados</t>
  </si>
  <si>
    <t>(Número de operativos de proximidad realizados /Número de operativos de seguridad programados)*100</t>
  </si>
  <si>
    <t>Porcentaje de juntas vecinales de proximidad realizadas</t>
  </si>
  <si>
    <t>(Cantidad de juntas vecinalres realizadas/cantidad de juntas vecinales programadas)*100</t>
  </si>
  <si>
    <t>Porcentaje de elementos policiales operativos actualizados</t>
  </si>
  <si>
    <t>(Número de elementos operativos actualizados/Número de elementos operativos proyectados a actualizar)*100</t>
  </si>
  <si>
    <t>Porcentaje de convocatorias de promoción de ascensos realizadas</t>
  </si>
  <si>
    <t>(Convocatorias de promoción de ascensos realizadas/Convocatorias de promoción de ascensos proyectadas a realizarse en el año)</t>
  </si>
  <si>
    <t>Porcentaje de cadetes capacitados para el desempeño de sus funciones</t>
  </si>
  <si>
    <t>((Número de cadetes graduados/Numero de cadetes proyectados a graduar) *100</t>
  </si>
  <si>
    <t>Porcentaje de docentes certificados</t>
  </si>
  <si>
    <t>(Número de docentes certificados / Número de docentes proyectados a certificarsel)*100</t>
  </si>
  <si>
    <t>Porcentaje de eventos relevantes (delitos patrimoniales)registrados en las cámaras de monitoreo reportados a la  central de radio</t>
  </si>
  <si>
    <t>(Numero de eventos relevantes (delitos patrimoniales) reportados a la central de radio/Numero de eventos relevantes (delitos patrimoniales) registrados en las cámaras de monitoreo)*100</t>
  </si>
  <si>
    <t>Porcentaje de puntos de monitoreo validados que son funcionales</t>
  </si>
  <si>
    <t>(Cantidad de puntos de monitoreo funcionales/cantidad de puntos de monitoreo validados)*100</t>
  </si>
  <si>
    <t>Porcentaje de licencias de software especializado actualizadas</t>
  </si>
  <si>
    <t>(Cantidad de licencias de derecho de uso de software adquiridas/ cantidad de licencias de derecho de uso de software proyectadas) *100</t>
  </si>
  <si>
    <t>Variación porcentual de bajas de policías y tránsitos en la corporación</t>
  </si>
  <si>
    <t>((cantidad de bajas de policías y tránsitos en el año anterior /cantidad de bajas de policías y tránsito en el periodo actual)-1)*100</t>
  </si>
  <si>
    <t>Porcentaje de elementos operativos con certificados por el centro de control y confianza</t>
  </si>
  <si>
    <t>(Numero de elementos operativos policías con las pruebas de control y confianza vigentes en el mes/Estado de fuerza de policías operativos en el mes actual)*100</t>
  </si>
  <si>
    <t>Porcentaje de elementos de la corporación que cuentan con el Certificado Único Policial (CUP) vigente y aprobado</t>
  </si>
  <si>
    <t>(Cantidad lementos de la corporación que cuentan con CUP / cantidad de elementos en la corporación)*100</t>
  </si>
  <si>
    <t>Porcentaje de incentivos otorgados</t>
  </si>
  <si>
    <t>(Cantidad de elementos que fueron premiados/cantidad de elementos que cumplen los requicitos para ser premiados)*100</t>
  </si>
  <si>
    <t>Comunidad Es Paz</t>
  </si>
  <si>
    <t>Porcentaje de intervenciones con aplicación de herramientas de construcción de paz en intervenciones de atención municipal.</t>
  </si>
  <si>
    <t>(Interveciones con aplicación de herramientas de construcción de paz / Intervenciones realizadas)*100</t>
  </si>
  <si>
    <t>Porcentaje de conflictos intervenidos con procesos de construcción de paz</t>
  </si>
  <si>
    <t>(Conflictos intervenidos por mecanismos pacíficos / Conflictos Recibidos)*100</t>
  </si>
  <si>
    <t>Variación porcentual en el conocimiento de las herramientas en la aplicación del diagnóstico de los servidores públicos en temas de intervención comunitaria y construcción de paz.</t>
  </si>
  <si>
    <t>((Promedio de calificaciones del diagnóstico final - Promedio de calificaciones del diagnóstico inicial)/Promedio de calificaciones del examen inicial)*100</t>
  </si>
  <si>
    <t>Porcentaje de manuales en construcción de paz elaborados.</t>
  </si>
  <si>
    <t>(Cantidad de manuales elaborados / Cantidad de manuales planeados)*100</t>
  </si>
  <si>
    <t>Porcentaje de capacitaciones ejecutadas.</t>
  </si>
  <si>
    <t>(Cantidad de capacitaciones Ejecutadas / Cantidad de capacitaciones Programadas)*100</t>
  </si>
  <si>
    <t>Porcentaje de comités comunitarios instalados.</t>
  </si>
  <si>
    <t>(Cantidad de Comités Comunitarios Instalados / Cantidad de Comités Comunitarios Programados)*100</t>
  </si>
  <si>
    <t>Porcentaje de celebraciones comunitarias realizadas.</t>
  </si>
  <si>
    <t>(Cantidad de Celebraciones Realizadas / Cantidad de Celebraciones Programadas)*100</t>
  </si>
  <si>
    <t>Porcentaje de instrumentos narrativos producidos.</t>
  </si>
  <si>
    <t>(Cantidad de Instrumentos Producidos / Cantidad de Instrumentos Programados)*100</t>
  </si>
  <si>
    <t>Porcentaje de encuentros comunitarios propiciados como alternativa de paz  por estrategia de incentivos.</t>
  </si>
  <si>
    <t>(Cantidad de Encuentros Realizados por Incentivos / Cantidad de Encuentros Realizados)*100</t>
  </si>
  <si>
    <t>Porcentaje de satisfacción de la ciudadanía sobre el servicio de Jueces Auxiliares</t>
  </si>
  <si>
    <t>(Número de encuestas con calificación satisfactoria / Total de encuestas aplicadas) x 100</t>
  </si>
  <si>
    <t>Porcentaje de solución en conflictos reportados</t>
  </si>
  <si>
    <t>(Número de conflictos resueltos / Número de conflictos intervenidos por jueces auxiliares) x 100</t>
  </si>
  <si>
    <t>Porcentaje de solicitudes atendidas</t>
  </si>
  <si>
    <t>(Número de solicitudes atendidas / Número de solicitudes registradas) x 100</t>
  </si>
  <si>
    <t>Porcentaje de constancias generadas</t>
  </si>
  <si>
    <t>(Número de constancias generadas / Número de constancias solicitadas que cumplan con los requisitos) x 100</t>
  </si>
  <si>
    <t>Porcentaje de cobertura de conflictos por zonas del municipio</t>
  </si>
  <si>
    <t>(Cantidad de secciones con reportes trimestrales de jueces de conflictos / total de secciones con jueces) x 100</t>
  </si>
  <si>
    <t>Porcentaje de jueces auxiliares electos en el municipio de Monterrey</t>
  </si>
  <si>
    <t>(Número de jueces auxiliares electos / Número total de plazas seccionales para jueces auxiliares) x 100</t>
  </si>
  <si>
    <t>Porcentaje de manuales de operación elaborados</t>
  </si>
  <si>
    <t>(Cantidad de manuales elaborados / Cantidad de manuales planeados) x 100</t>
  </si>
  <si>
    <t>Porcentaje de Jueces Auxiliares capacitados en materia de funciones administrativas</t>
  </si>
  <si>
    <t>(Número de jueces capacitados / Total de jueces electos) x 100</t>
  </si>
  <si>
    <t>Porcentaje de Jueces Auxiliares capacitados  en materia de cultura de paz y transformación positiva del conflicto</t>
  </si>
  <si>
    <t>Archivos de Monterrey para la Paz</t>
  </si>
  <si>
    <t>Porcentaje de instrumentos archivisticos creados</t>
  </si>
  <si>
    <t>(Cantidad de instrumentos archivisticos creados / cantidad de instrumentos archivisticos planeados) *100</t>
  </si>
  <si>
    <t>Porcentaje del avance del Plan Anual de Desarrollo Archivistico.</t>
  </si>
  <si>
    <t>(Cantidad de elementos  alcanzados en el plan anual de Desarrollo Archivístico/cantidad de elementos  alcanzados en el plan anual de Desarrollo Archivístico requeridos)*100</t>
  </si>
  <si>
    <t>Porcentaje de espacios funcionales para almacenamiento adaptados o adquiridos para materia de archivo</t>
  </si>
  <si>
    <t>(Espacios adquiridos o adaptados para archivo /Espacios requeridos para archivo)*100</t>
  </si>
  <si>
    <t>Porcentaje de mobiliario adquirido para archivo</t>
  </si>
  <si>
    <t>(Muebles adquiridos para archivo/Muebles necesarios para archivo)*100</t>
  </si>
  <si>
    <t>Porcentaje de recomendaciones presentadas a los titulares de las áreas administrativas para espacios de almacenamiento en materia de archivo</t>
  </si>
  <si>
    <t>(Recomendaciones presentadas /Recomendaciones realizadas)*100</t>
  </si>
  <si>
    <t>Porcentaje capacitaciones realizadas en materia de archivo</t>
  </si>
  <si>
    <t>(Capacitaciones realizadas al personal de municipio/capacitaciones programadas al personal de municipio)*100</t>
  </si>
  <si>
    <t>Porcentaje de asesorias brindadas al personal de las unidades administrativas en materia de archivo</t>
  </si>
  <si>
    <t>(Asesorías brindadas/Asesorías programadas)*100</t>
  </si>
  <si>
    <t xml:space="preserve">Porcentaje de documentos digitalizados en materia de Archivo </t>
  </si>
  <si>
    <t>(Digitalizaciones realizadas/Digitalizaciones solicitado)*100</t>
  </si>
  <si>
    <t>(Personas capacitadas en sistemas y equipo tecnológico/Personas programadas a capacitación de sistemas y equipo tecnológico)*100</t>
  </si>
  <si>
    <t>Porcentaje de equipos tecnológicos adquiridos en materia de archivo</t>
  </si>
  <si>
    <t>(Equipos tecnológicos adquiridos/Equipos tecnológicos requeridos)*100</t>
  </si>
  <si>
    <t>Porcentaje de personas contratadas para el área coordinadora de archivos</t>
  </si>
  <si>
    <t>(Personas contratadas/personas necesarias en la unidad)*100</t>
  </si>
  <si>
    <t>Porcentaje de personas contratadas para el área coordinadora de archivo para atención de las unidades administrativas</t>
  </si>
  <si>
    <t>Porcentaje de personas asignadas exclusivamente para el área de archivo dentro de las unidades administrativas</t>
  </si>
  <si>
    <t>Juzgado Cívico para niñas, niños y adolescentes</t>
  </si>
  <si>
    <t>Porcentaje de interacciones con policia que no generan trauma</t>
  </si>
  <si>
    <t>(Número de interacciónes que no generan trauma/ total de interacciones)*100</t>
  </si>
  <si>
    <t>Porcentaje de niñas, niños y adolescentes (NNA) atendidos de forma diferenciada</t>
  </si>
  <si>
    <t>(Número de interacciónes diferenciadas/total de interacciones)*100</t>
  </si>
  <si>
    <t>Porcentaje de lugares adaptados para la atención a niñas, niños y adolescentes (NNA)</t>
  </si>
  <si>
    <t>(Número instalaciones adaptadas para atención integral de NNA / Número instalaciones planeadas para atención integral de NNA)*100</t>
  </si>
  <si>
    <t>Porcentaje de propuestas elaboradas para la adaptación del lugar para la atención a niñas, niños y adolescentes (NNA)</t>
  </si>
  <si>
    <t>(Propuestas elaboradas/propuestas planeadas)*100</t>
  </si>
  <si>
    <t>Porcentaje de capacitaciones realizadas en el protocolo de niñas, niños y adolescentes (NNA)</t>
  </si>
  <si>
    <t>(Capacitaciones realizadas/capacitaciones programadas)*100</t>
  </si>
  <si>
    <t>Porcentaje de protocolos especializados creados</t>
  </si>
  <si>
    <t>(Número de protocolos de atención creados)/ Número de protocolos de atención planeados)*100</t>
  </si>
  <si>
    <t>Porcentaje de protocolos específicos para niñas, niños y adolescentes (NNA) evaluados</t>
  </si>
  <si>
    <t>(Número de protocolos evaluados/Total de protocolos planeados a evaluar)*100</t>
  </si>
  <si>
    <t>Porcentaje de capacitaciones realizadas al personal de policia y servidores públicos respecto modelo especializado para niñas, niños y adolescentes (NNA)</t>
  </si>
  <si>
    <t>Porcentaje materiales diseñados para la capacitación de policías</t>
  </si>
  <si>
    <t>(Cantidad de material diseñado / cantidad de material planeado)*100</t>
  </si>
  <si>
    <t>Porcentaje materiales diseñados para la capacitación de servidores públicos</t>
  </si>
  <si>
    <t>Porcentaje de inspecciones realizadas a establecimientos con venta y/o consumo de bebidas alcohólicas</t>
  </si>
  <si>
    <t>(Cantidad de inspecciones realizadas / cantidad de inspecciones planeadas)*100</t>
  </si>
  <si>
    <t>Porcentaje de operativos enfocados a los comerciantes que se encuentren dentro del padrón y verificar que no se cometan faltas al reglamento</t>
  </si>
  <si>
    <t>(Cantidad de operativos realizados / cantidad de operativos planeados)*100</t>
  </si>
  <si>
    <t>Porcentaje de capacitaciones brindadas a los inspectores de la Dirección de Alcoholes y Espectaculos, Comercio e Inpección Urbana, Ecología y Servicios Públicos</t>
  </si>
  <si>
    <t>(Cantidad de capacitaciones brindadas / cantidad de capacitaciones programadas)*100</t>
  </si>
  <si>
    <t>Porcentaje de anuencias atendidas</t>
  </si>
  <si>
    <t>(Cantidad de anuencias atendidas / cantidad de anuencias solicitadas)*100</t>
  </si>
  <si>
    <t>Porcentaje de permisos otorgados  para espectáculos y diversiones públicas</t>
  </si>
  <si>
    <t>(Cantidad de permisos otorogados / Cantidad de permisos solicitados)*100</t>
  </si>
  <si>
    <t>Porcentaje de personal contratado por la Dirección General de Control Regulatorio y Vigilancia</t>
  </si>
  <si>
    <t>(Cantidad de personas contratadas / cantidad de personas requeridas)*100</t>
  </si>
  <si>
    <t>Porcentaje de permisos temporales otorgados</t>
  </si>
  <si>
    <t>(Cantidad de solicitudes de permisos temporales otorgados/ Cantidad de solicitudes permisos temporales solicitados)*100</t>
  </si>
  <si>
    <t>Porcentaje de infracciones resueltas (retenciones, bajas, multas y/o amonestaciones)</t>
  </si>
  <si>
    <t>(Cantidad de quejas resueltas / Cantidad de quejas recibidas)*100</t>
  </si>
  <si>
    <t>Porcentaje de solicitudes de inspección atendidas en materia de Desarrollo Urbano,Ecología y Servicios Públicos</t>
  </si>
  <si>
    <t>(Cantidad de solicitudes de inspección atendidas / Cantidad de solicitudes de inspección requeridas) *100</t>
  </si>
  <si>
    <t xml:space="preserve">Porcentaje de material de trabajo operativo bien inmueble de inspección otorgado a la plantilla </t>
  </si>
  <si>
    <t>(Cantidad de vehículos proporcionado / cantidad de vehículos necesarios)*100</t>
  </si>
  <si>
    <t xml:space="preserve">Porcentaje de material de trabajo de inspección otorgado a la plantilla </t>
  </si>
  <si>
    <t>(Cantidad de materiales proporcionados / cantidad de materiales requeridos)*100</t>
  </si>
  <si>
    <t>Mantenimiento a la Infraestructura de Movilidad</t>
  </si>
  <si>
    <t>Tasa de muertes por siniestros de tránsito por cada 100 mil habitantes</t>
  </si>
  <si>
    <t>(Número total de muertes por siniestros de tránsito en el período actual / Número total de habitantes)*100,000</t>
  </si>
  <si>
    <t>Tasa de atropellamientos por siniestros de tránsito por cada 100 mil habitantes</t>
  </si>
  <si>
    <t>(Número total de atropellamientos por siniestros de tránsito en el período actual / Número total de habitantes)*100,000</t>
  </si>
  <si>
    <t xml:space="preserve">Porcentaje de proyectos realizados de dispositivos para el control de tránsito </t>
  </si>
  <si>
    <t>(Cantidad de proyectos elaborados /Cantidad de proyectos programado)*100</t>
  </si>
  <si>
    <t>Porcentaje de elaboración del informe de datos estadísticos sobre movilidad y seguridad vial</t>
  </si>
  <si>
    <t>(Informe elaborado/ Informe planeado )*100</t>
  </si>
  <si>
    <t>Porcentaje de semáforos nuevos instalados en cruces</t>
  </si>
  <si>
    <t>(Cantidad de semáforos nuevos instalados en cruces/Cantidad de semáforos nuevos instalados en cruces programados)*100</t>
  </si>
  <si>
    <t>Porcentaje de proyectos  elaborados de bifurcaciones salvavidas</t>
  </si>
  <si>
    <t>(Cantidad de proyectos de birfurcaciones en incorporaciones elaborados /Cantidad de proyectos de bifurcaciones en incorporaciones en incorporaciones programados)*100</t>
  </si>
  <si>
    <t>Porcentaje de corredores intervenidos para la movilidad barrial</t>
  </si>
  <si>
    <t>(Cantidad corredores intervenidos  /Cantidad de  corredores  intervenidos programados)*100</t>
  </si>
  <si>
    <t>(Cantidad de proyectos elaborados /Cantidad de proyectos programados)*100</t>
  </si>
  <si>
    <t>Porcentaje de pruebas piloto implementadas</t>
  </si>
  <si>
    <t>(Cantidad de pruebas elaboradas /Cantidad de pruebas programadas)*100</t>
  </si>
  <si>
    <t>Porcentaje de proyectos de urbanismo táctico ejecutados</t>
  </si>
  <si>
    <t>(Cantidad de proyectos de urbanismo táctico ejecutados /Cantidad de proyectos de urbanismo táctico programados)*100</t>
  </si>
  <si>
    <t>Porcentaje de levantamientos topográficos elaborados</t>
  </si>
  <si>
    <t>(Cantidad de levantamientos topográficos elaborados /Cantidad de levantamientos topográficos  programados)*100</t>
  </si>
  <si>
    <t xml:space="preserve">Porcentaje de levantamientos  de información de campo </t>
  </si>
  <si>
    <t>(Cantidad de levantamientos de información realizados /Cantidad de levantamientos de información programados)*100</t>
  </si>
  <si>
    <t>Movilidad</t>
  </si>
  <si>
    <t>Variación porcentual de la disminución de lesionados en hechos de tránsito en el municipio de Monterrey</t>
  </si>
  <si>
    <t>((Cantidad de lesionados en hechos de tránsito en el período actual/Cantidad de lesionados en el periodo anterior)-1)*100</t>
  </si>
  <si>
    <t>Variación porcentual  en hechos de tránsito registrados en el Municipio de Monterrey</t>
  </si>
  <si>
    <t>((Hechos de tránsito registrados en el periodo actual /Hechos de transito registrados en el periodo anterior)-1)*100</t>
  </si>
  <si>
    <t>Porcentaje de operativos realizados (antialcohol, por exceso de velocidad, carga pesada y motocicletas)</t>
  </si>
  <si>
    <t>(Operativos realizados/operativos programados)*100</t>
  </si>
  <si>
    <t>Porcentaje de reportes elaborados para la recopilación de estadísticas de accidentes viales</t>
  </si>
  <si>
    <t>(Reportes de accidentes viales realizados/Reportes de accidentes viales proyectados a realizarse)*100</t>
  </si>
  <si>
    <t>Porcentaje de actividades realizadas de supervisión a operativos viales</t>
  </si>
  <si>
    <t>(Actividades de supervisión realizadas/Actividades de supervisión proyectadas a realizarse)*100</t>
  </si>
  <si>
    <t>Porcentaje de capacitaciones realizadas en temas informativos sobre cultura vial a instituciones educativas (kínder, escuelas primarias y secundarias), empresas y menoresque participen en hechos de tránsito</t>
  </si>
  <si>
    <t>(Platicas informativas realizadas a intituciones educativas / Platicas informativas proyectadas a realizarse)*100</t>
  </si>
  <si>
    <t xml:space="preserve">Porcentaje de talleres realizados de profesionalización del oficial de tránsito para el correcto llenado y elaboración del parte croquis del hecho de tránsito </t>
  </si>
  <si>
    <t>(Talleres realizados / talleres programados)*100</t>
  </si>
  <si>
    <t>Porcentaje de elementos de tránsito capacitados para la correcta ejecucion de sus funciones.</t>
  </si>
  <si>
    <t>(Elementos de tránsito capacitados / Elementos de tránsito proyectados)*100</t>
  </si>
  <si>
    <t>Protección Civil</t>
  </si>
  <si>
    <t>Porcentaje de emergencias atendidas que fueron canalizadas a la Dirección de Protección Civil</t>
  </si>
  <si>
    <t>(Número de emergencias atendidas/
Número de emergencias
presentadas) * 100</t>
  </si>
  <si>
    <t>Porcentaje de personas salvaguardadas en su integridad física, en eventos antropogenicos y naturales</t>
  </si>
  <si>
    <t>(Número de personas salvaguardadas en su integridad física en eventos antropogenicos y naturales / Número de personas en eventos antropogenicos y naturales que requieren atención)*100</t>
  </si>
  <si>
    <t>Porcentaje de personas evaluadas y aprobadas en la capacitación impartida en materia de protección civil</t>
  </si>
  <si>
    <t>(Cantidad de personas con calificación aprobatoria en tema de protección civil/ cantidad de personas capacitadas que a las que se les aplicó prueba) *100</t>
  </si>
  <si>
    <t>Porcentaje de capacitaciones a  instituciones educativas y empresariales otorgadas</t>
  </si>
  <si>
    <t>(Cantidad de instituciones a las que se les otorgó capacitación/Cantidad de instituciones del municipio contactados) *100</t>
  </si>
  <si>
    <t>Porcentaje de difusiones realizadas en redes sociales</t>
  </si>
  <si>
    <t>(Cantidad de difusiones realizadas/Cantidad de difusiones programadas) *100</t>
  </si>
  <si>
    <t>Porcentaje de herramientas necesarias adquiridas para la atención de emergencias</t>
  </si>
  <si>
    <t>(Número de herramientas adquiridas para rescate  / Número de herramientas necesarias)*100</t>
  </si>
  <si>
    <t>Porcentaje de vehiculos para emergencias activos</t>
  </si>
  <si>
    <t>(Porcentaje de vehiculos activos/Porcentaje de vehiculos disponibles)</t>
  </si>
  <si>
    <t>Porcentaje de capacitaciones otorgadas al personal de protección civil</t>
  </si>
  <si>
    <t>(Cantidad de cursos realizados/Cantidad de cursos programados)*100</t>
  </si>
  <si>
    <t>Desarrollo Orientado a la Movilidad Sostenible</t>
  </si>
  <si>
    <t>Porcentaje de elaboración del Programa de Movilidad y Seguridad Vial</t>
  </si>
  <si>
    <t>(Porcentaje de avance en la elaboración del programa  / Porcentaje de avance del programa planeado )*100</t>
  </si>
  <si>
    <t>Porcentaje de metros cuadrados proyectados para recuperar el espacio para el peatón</t>
  </si>
  <si>
    <t>(Cantidad de metros cuadrados proyectados / Cantidad de metros cuadrados programados)*100</t>
  </si>
  <si>
    <t>Porcentaje de proyectos elabotados con prioridad peatonal</t>
  </si>
  <si>
    <t>(Cantidad de proyectos elaborados / Cantidad de proyectos programados)*100</t>
  </si>
  <si>
    <t>Porcentaje de elaboración del manual de diseño vial</t>
  </si>
  <si>
    <t>(Porcentaje de avance en la elaboración del manual / Porcentaje de avance del manual planeado )*100</t>
  </si>
  <si>
    <t>Porcentaje de propuestas  realizadas que promuevan el uso racional del auto</t>
  </si>
  <si>
    <t>(Cantidad de propuestas elaboradas / Cantidad de propuestas programadas)*100</t>
  </si>
  <si>
    <t xml:space="preserve">Porcentaje de puentes peatonales retirados
</t>
  </si>
  <si>
    <t>(Cantidad de puentes peatonales retirados/ Cantidad de puentes peatonales retirados programadas)*100</t>
  </si>
  <si>
    <t>Porcentaje de eventos realizados para promover la educación vial, movilidad sostenible y habitabilidad del espacio público.</t>
  </si>
  <si>
    <t>(Cantidad de eventos elaboradas /Cantidad de eventos programadas)*100</t>
  </si>
  <si>
    <t>Porcentaje de usuarios capacitados en movilidad y seguridad vial</t>
  </si>
  <si>
    <t>(Cantidad de usuarios capacitados /Cantidad de usuarios capacitados programados)*100</t>
  </si>
  <si>
    <t>Porcentaje de paquetes de material elaborados para promover la cultura de la movilidad</t>
  </si>
  <si>
    <t>(Cantidad de paquetes elaborados /Cantidad de paquetes programados)*100</t>
  </si>
  <si>
    <t xml:space="preserve">Porcentaje de avance en la  elaboración del Protocolo de atención a víctimas de siniestros de tránsito </t>
  </si>
  <si>
    <t>(Porcentaje de avance en la elaboración del protocolo / Porcentaje de avance del protocolo planeado )*100</t>
  </si>
  <si>
    <t>Porcentaje de km lineales proyectados  del Programa de Ruta Violeta</t>
  </si>
  <si>
    <t>(Cantidad dekm elaborados / Cantidad de km programados)*100</t>
  </si>
  <si>
    <t xml:space="preserve">Porcentaje de seguimiento del Consejo Consultivo Ciudadano de Movilidad y Seguridad Vial
</t>
  </si>
  <si>
    <t>(Cantidad de sesiones realizadas / Cantidad de sesiones programadas ) *100</t>
  </si>
  <si>
    <t xml:space="preserve">Porcentaje de proyectos de zonas escolares seguras elaborados
</t>
  </si>
  <si>
    <t>Desarrollo Integrado, Compacto y Eficiente</t>
  </si>
  <si>
    <t>Porcentaje de proyectos de inversión encaminados a realizar acciones que contribuyan a posicionar a Monterrey como una ciudad sostenible, inclusiva y accesible</t>
  </si>
  <si>
    <t>(Total de proyectos de inversión elaborados/ Total de proyectos de inversión asignados) * 100</t>
  </si>
  <si>
    <t>Porcentaje de acciones desarrollas y encaminadas a tener un desarrollo urbano integrado, compacto y eficiente</t>
  </si>
  <si>
    <t>(Acciones desarrolladas/Acciones a desarrollar)*100</t>
  </si>
  <si>
    <t xml:space="preserve">Porcentaje de verificaciones realizadas en materia de desarrollo urbano sostenible </t>
  </si>
  <si>
    <t>(Verificaciones realizadas/Verificaciones solicitadas)*100</t>
  </si>
  <si>
    <t>Porcentaje de capacitaciones impartidas al personal responsable de realizar las verificaciones en materia de desarrollo urbano sostenible</t>
  </si>
  <si>
    <t xml:space="preserve">Porcentaje de equipos autorizados y adquiridos para realizar las funciones asignadas al personal encargado de las verificaciones </t>
  </si>
  <si>
    <t>(Equipos adquiridos/Equipos solicitados)*100</t>
  </si>
  <si>
    <t>Porcentaje de convenios colaborativos  firmados en materia de desarrollo urbano sostenible</t>
  </si>
  <si>
    <t>(Convenios firmados/Covenios programados)*100</t>
  </si>
  <si>
    <t xml:space="preserve">Porcentaje de mesas de análisis de proyectos estratégicos realizadas en materia de desarrollo urbano sostenible </t>
  </si>
  <si>
    <t>(Mesas realizadas/Mesas programadas)*100</t>
  </si>
  <si>
    <t>Porcentaje de obras de mejora urbana en materia de desarrollo urbano sostenible asignadas</t>
  </si>
  <si>
    <t>(Obras asignadas/Obras por asignar)*100</t>
  </si>
  <si>
    <t>Porcentaje de trámites y servicios atendidos en materia de desarrollo urbano sostenible</t>
  </si>
  <si>
    <t>(Cantidad de trámites y servicios atendidos/Cantidad de trámites y servicios ingresados) * 100</t>
  </si>
  <si>
    <t>Porcentaje de capacitaciones impartidas al personal responsable de atender las solicitudes de trámites y servicios en materia de desarrollo urbano sostenible</t>
  </si>
  <si>
    <t xml:space="preserve">Porcentaje de conflictos resueltos derivados de denuncia ciudadana en materia de desarrollo urbano sostenible </t>
  </si>
  <si>
    <t>(Casos resueltos/Casos por atender)*100</t>
  </si>
  <si>
    <t>Porcentaje de actualizaciones realizadas a los sistemas digitales implementados</t>
  </si>
  <si>
    <t>(Actualizaciones realizadas/Actualizaciones requeridas)*100</t>
  </si>
  <si>
    <t>Porcentaje de ciudadanos atendidos mediante sistemas digitales implementados</t>
  </si>
  <si>
    <t>(Ciudadanos atendidos/Solicitudes recibidas)*100</t>
  </si>
  <si>
    <t>Porcentaje de colaboraciones efectuadas en materia de simplificación administrativa y mejora regulatoria</t>
  </si>
  <si>
    <t>(Cantidad de colaboraciones efectuadas/Cantidad de colaboraciones propuestas) * 100</t>
  </si>
  <si>
    <t>Recuperación Verde</t>
  </si>
  <si>
    <t xml:space="preserve">Porcentaje  de KM lineales proyectados de infraestructura ciclista </t>
  </si>
  <si>
    <t>(Cantidad de km de infraestructura ciclista proyectados / Cantidad de km de infraestructura ciclista planeados)*100</t>
  </si>
  <si>
    <t>Porcentaje de informes elaborados sobre el seguimiento a la Estrategia de Movilidad en Bicicleta</t>
  </si>
  <si>
    <t>(Cantidad de informes elaborados / Cantidad de informes programados )*100</t>
  </si>
  <si>
    <t>Porcentaje de km lineales proyectados de corredores verdes y/o calles completas</t>
  </si>
  <si>
    <t>(Cantidad de kilómetros elaborados / Cantidad de kilómetros programados)*100</t>
  </si>
  <si>
    <t xml:space="preserve">Porcentaje de metros cuadrados de área verde proyectada recuperada </t>
  </si>
  <si>
    <t>(Cantidad de metros proyectados / Cantidad de metros programados)*100</t>
  </si>
  <si>
    <t>Porcentaje de proyectos realizados para la rehabilitación y recuperación de espacio público</t>
  </si>
  <si>
    <t>(Cantidad de proyectos realizados  / cantidad proyetos  planeados )*100</t>
  </si>
  <si>
    <t>Porcentaje de biciestacionamientos instalados</t>
  </si>
  <si>
    <t>(Cantidad  de biciestacionamientos instalados  / cantidad  de  biciestacionamientos planeados )*100</t>
  </si>
  <si>
    <t>Porcentaje de usuarios capacitados en la biciescuela</t>
  </si>
  <si>
    <t>(Cantidad de usuarios capacitados  / cantidad de usuarios capacitados planeado)*100</t>
  </si>
  <si>
    <t>Porcentaje de negocios biciamigables inscritos</t>
  </si>
  <si>
    <t>(Cantidad de negocios inscritos  / cantidad de negocios inscritos planeado )*100</t>
  </si>
  <si>
    <t>Desarrollo Verde</t>
  </si>
  <si>
    <t>Porcentaje de acciones de adaptación y mitigación realizadas</t>
  </si>
  <si>
    <t>(Número de acciones de adaptación y mitigación realizadas / Número de acciones de adaptación y mitigaciónes planeadas) * 100</t>
  </si>
  <si>
    <t xml:space="preserve">Porcentaje de líneas de acción en ejecución para la acción climática. </t>
  </si>
  <si>
    <t>(Número de líneas de acción ejecutadas / número de líneas de acción programadas)×100</t>
  </si>
  <si>
    <t>Porcentaje de intervenciones en ejecución que contrarrestren la contaminación visual y del aire</t>
  </si>
  <si>
    <t>(Número de intervenciones ejecutadas / número de intervenciones programadas)×100</t>
  </si>
  <si>
    <t>Porcentaje de inventarios de emisiones elaborados</t>
  </si>
  <si>
    <t>(Cantidad de inventarios elaborados / Cantidad de inventarios planeados) * 100</t>
  </si>
  <si>
    <t>Porcentaje de medidores de calidad del aire instalados</t>
  </si>
  <si>
    <t>(Número de medidores instalados/Número total de medidores enlistados)×100</t>
  </si>
  <si>
    <t>Porcentaje de intervenciones que mejoren la cultura del uso del agua en Monterrey</t>
  </si>
  <si>
    <t>(Número de intervenciones de cultura de agua realizadas/Número total de intervenciones de cultura de agua enlistadas)×100</t>
  </si>
  <si>
    <t>Porcentaje de campañas de comunicación ejecutadas sobre el uso alternativo del agua</t>
  </si>
  <si>
    <t>(Número de campañas ejecutadas/Número total de campañas enlistadas)×100</t>
  </si>
  <si>
    <t>Porcentaje de sistemas de aprovechamiento, captación o tratamiento de agua de lluvia instalados.</t>
  </si>
  <si>
    <t>(Número de sistemas instalados/Número total de sistemas enlistados)×100</t>
  </si>
  <si>
    <t>Porcentaje de intervenciones que incrementen el área verde en Monterrey y preserven las ya existentes.</t>
  </si>
  <si>
    <t>(Número de intervenciones que incrementen el área verde realizadas/Número total de intervenciones que incrementen el área verde enlistadas)×100</t>
  </si>
  <si>
    <t>Porcentaje de regulaciones de protección ambiental realizadas</t>
  </si>
  <si>
    <t>(Número de regulaciones de proteccion ambiental realizadas/Número total de regulaciones de proteccion ambienta enlistadas)×100</t>
  </si>
  <si>
    <t>Porcentaje de estudios propuestos de Áreas Naturales Protegidas</t>
  </si>
  <si>
    <t>(Estudios de Áreas Naturales Protegidas propuestos/ Estudios de Áreas Naturales Protegidas planeados) * 100</t>
  </si>
  <si>
    <t>Porcentaje de gestiones realizadas para la creación de huertos urbanos</t>
  </si>
  <si>
    <t>(Gestiones de huertos urbanos realizadas/ gestiones de huertos urbanos solicitadas) * 100</t>
  </si>
  <si>
    <t>Porcentaje de intervenciones realizadas que disminuyan el uso intenso de energía provenientes de fuentes fósiles</t>
  </si>
  <si>
    <t>(Número de intervenciones en el uso intenso de energía realizadas/Número total de intervenciones en el uso intenso de energía enlistadas)×100</t>
  </si>
  <si>
    <t>Porcentaje de regulaciones o lineamientos realizados en materia de eficiencia energética realizadas</t>
  </si>
  <si>
    <t>(Número de regulaciones de eficiencia energética realizadas/Número total de regulaciones de eficiencia energética enlistadas)×100</t>
  </si>
  <si>
    <t>Porcentaje de programas realizados para la adopción de energía renovable en viviendas del municipio de Monterrey</t>
  </si>
  <si>
    <t>(Número de mecanismos para la adopcion de energia renovable realizados/Número total de mecanismos para la adopcion de energia renovable enlistados)×100</t>
  </si>
  <si>
    <t>Monterrey Cero Residuos</t>
  </si>
  <si>
    <t>(Número de RSU domiciliarios recuperados por los programas de MTY Cero Residuos/ Número de RSU domiciliarios generados en el Municipio de Monterrey/ ) x 100</t>
  </si>
  <si>
    <t>Porcentaje de reformas propuestas al reglamento de limpia</t>
  </si>
  <si>
    <t>(Número de reformas propuestas realizadas/Número de reformas propuestas planeadas) × 100</t>
  </si>
  <si>
    <t>Porcentaje de centros  creados para la recuperación de residuos sólidos urbanos</t>
  </si>
  <si>
    <t>(Número de centros creados/ Número de centros planeados) x 100</t>
  </si>
  <si>
    <t>(Número de documentos realizados/ Número de documentos planeados) x 100</t>
  </si>
  <si>
    <t>Porcentaje de talleres, pláticas  y eventos realizados para apovechamiento de residuos sólidos urbanos</t>
  </si>
  <si>
    <t>(Número de talleres, pláticas y eventos realizados/ Número de talleres, pláticas y eventos programados) x 100</t>
  </si>
  <si>
    <t>Porcentaje de manuales de Sostenibilidad creados</t>
  </si>
  <si>
    <t>(Número de manuales de Sostenibilidad creados/ Número de manuales de Sostenibilidad planeados) x 100</t>
  </si>
  <si>
    <t>Porcentaje de unidades administrativas (Direcciones) capacitadas con los manuales de sostenibilidad</t>
  </si>
  <si>
    <t>(Número de unidades capacitadas/Total de unidades planeadas) x 100</t>
  </si>
  <si>
    <t>Recuperación y mantenimiento integral de espacios públicos</t>
  </si>
  <si>
    <t>Porcentaje de encuestas con buena percepción por parte de la ciudadanía</t>
  </si>
  <si>
    <t>(Número de encuestas con buena percepción / número de encuestas aplicadas)*100</t>
  </si>
  <si>
    <t>Porcentaje de avance a los programas operativos</t>
  </si>
  <si>
    <t>Porcentaje de avance de las metas estratégicas planeadas de los Programas : Mantenimiento de áreas verdes, Programa de limpia en el Primer Cuadro y  limpieza de pluvial.</t>
  </si>
  <si>
    <t>(Sumatoria de porcentaje de avance de actividades realizado / Sumatoria de la meta de actividades programada)*100</t>
  </si>
  <si>
    <t xml:space="preserve">Porcentaje de m2 intervenidos de mantenimiento de parques y áreas verdes </t>
  </si>
  <si>
    <t>(Total de m2 de mantenimiento intervenidos/Total de m2 asignados para su mantenimiento)*100</t>
  </si>
  <si>
    <t>228- Informe trabajos IMU proveedor</t>
  </si>
  <si>
    <t>Porcentaje de registros del sistema pluvial con mantenimiento</t>
  </si>
  <si>
    <t>(Número de registros realizados/número de registros planeados)100</t>
  </si>
  <si>
    <t>230.-Trabajos Hidrojet</t>
  </si>
  <si>
    <t>Porcentaje de avance a los programas de mantenimiento integral</t>
  </si>
  <si>
    <t>(Sumatoria de porcentaje de avance de actividades realizado / Sumatoria de la meta de actividades programadas)*100</t>
  </si>
  <si>
    <t>Porcentaje de operativos realizados por medio del programa Ahora Vamos Juntos</t>
  </si>
  <si>
    <t>(Número de operativos realizados/número de operativos planeados)*100</t>
  </si>
  <si>
    <t>232.-Presentaciones AVJ</t>
  </si>
  <si>
    <t>Porcentaje de reportes de luminarias atendidos</t>
  </si>
  <si>
    <t>(Número de reportes atendidos/número de reportes solicitados)*100</t>
  </si>
  <si>
    <t>233.-base de datos AP</t>
  </si>
  <si>
    <t>Porcentaje de parques rehabilitados de manera funcional</t>
  </si>
  <si>
    <t>Porcentaje de superficie de rodamiento en m2 atendido al interior de las colonias</t>
  </si>
  <si>
    <t>(Metros cuadrados de mantenimiento realizados/total de metros cuadrados planeados)*100</t>
  </si>
  <si>
    <t>Fideicomiso de Mantenimiento Monterrey</t>
  </si>
  <si>
    <t>Porcentaje de población que reconoce a la ciudad de Monterrey como una ciudad sostenible, sustentable, segura, accecible e inclusiva</t>
  </si>
  <si>
    <t>Porcentaje de planes ejecutivos realizados</t>
  </si>
  <si>
    <t xml:space="preserve">
(Número de planes realizados/Total planes programados)*100</t>
  </si>
  <si>
    <t>Porcentaje de avance de los programas de espacios públicos y equipamiento urbano</t>
  </si>
  <si>
    <t xml:space="preserve">
(Avance realizado a los programas/avance programado a los programas)*100</t>
  </si>
  <si>
    <t xml:space="preserve">
(Avance realizado al documento/avance programado al documento)*100</t>
  </si>
  <si>
    <t>Porcentaje de avance al documento de planeación del proyecto de espacios públicos de en óptimas condiciones</t>
  </si>
  <si>
    <t>Porcentaje de avance de los programas de infraestructura y entorno urbano</t>
  </si>
  <si>
    <t>Porcentaje de avance al documento de planeación del proyecto de habilitación de calles completas</t>
  </si>
  <si>
    <t>Porcentaje de avance del estudio técnico-económico para el soterramiento de cableado</t>
  </si>
  <si>
    <t>Porcentaje de avance de los programas de un entorno limpio y ecológico</t>
  </si>
  <si>
    <t>Porcentaje de avance al documento de planeación del proyecto de limpieza en la ciudad</t>
  </si>
  <si>
    <t>Porcentaje de avance al documento de planeación del proyecto de reforestación</t>
  </si>
  <si>
    <t>Planeación urbana y gestión estratégica</t>
  </si>
  <si>
    <t>Porcentaje de avance en la implementación de instrumentos de planeación urbana y gestión estratégica</t>
  </si>
  <si>
    <t>(Suma de proyectos implementados / Suma de proyectos por implementar)*100</t>
  </si>
  <si>
    <t>Porcentaje de avance en la elaboración de instrumentos de planeación urbana y gestión estratégica a tráves de proyectos sostenibles</t>
  </si>
  <si>
    <t>(Sumatoria de porcentaje de avance de componentes realizado / Número de componentes)</t>
  </si>
  <si>
    <t>Porcentaje de avance en la elaboración de instrumento de planeación estratégica a largo plazo y consolidación del Centro de Inteligencia Territorial</t>
  </si>
  <si>
    <t>(Sumatoria de porcentaje de avance de actividades realizado / Suma de la meta de actividades)*100</t>
  </si>
  <si>
    <t>Porcentaje de avance en la elaboración de Plan Estratégico Monterrey 2040</t>
  </si>
  <si>
    <t>(Avance real / Avance programado)*100</t>
  </si>
  <si>
    <t>Porcentaje de avance en la consolidación del Centro de Inteligencia Territorial</t>
  </si>
  <si>
    <t xml:space="preserve">Porcentaje de avance en la actualización de instrumentos de gestión urbana orientados a estrategias de movilidad sustentable y resiliencia urbana </t>
  </si>
  <si>
    <t>Porcentaje de avance en la elaboración del Plan de Desarrollo Urbano 2040  y actualización de reglamentos</t>
  </si>
  <si>
    <t>Porcentaje de avance en la elaboración del  Plan de Resiliencia Urbana</t>
  </si>
  <si>
    <t>Porcentaje de avance en la elaboración de planes de reactivación y regeneración urbana</t>
  </si>
  <si>
    <t>Porcentaje de avance en la elaboración del Plan Estratégico "Monterrey Centro Metropolitano"</t>
  </si>
  <si>
    <t>Porcentaje de avance en la elaboración del Plan de recuperación sociourbana de barrios tradicionales</t>
  </si>
  <si>
    <t>Porcentaje de avance en la elaboración de Estudio de vacíos y mecanismo (s) para su aprovechamiento</t>
  </si>
  <si>
    <t xml:space="preserve">Porcentaje de avance en la elaboración de proyectos de espacio público sostenible, de movilidad segura e incluyente, así como al combate de la crisis climática </t>
  </si>
  <si>
    <t>Porcentaje de avance en la elaboración de diseño de sistema y modelo de centralidades urbanas</t>
  </si>
  <si>
    <t>Porcentaje de avance en la consolidación de los Distritos Estratégicos</t>
  </si>
  <si>
    <t xml:space="preserve">Porcentaje de avance en la elaboración del diseño de Sistema de Parques </t>
  </si>
  <si>
    <t>Porcentaje de avance en la elaboración de diseño de corredores verdes</t>
  </si>
  <si>
    <t>Planeación, Promoción y Supervisión de Obras</t>
  </si>
  <si>
    <t>(Número de actas de entrega recepción aceptadas / Número de obras terminadas )*100</t>
  </si>
  <si>
    <t>Porcentaje de avance en la elaboración del Programa de Obras Públicas Proyectadas.</t>
  </si>
  <si>
    <t xml:space="preserve">(Avance realizado del Programa de Obra Pública / Avance programado del Programa de Obras Públicas ) *100 </t>
  </si>
  <si>
    <t>(Número de actas de Comité de Obra / Número de obras contratadas)*100</t>
  </si>
  <si>
    <t>Porcentaje de reuniones de trabajo junto a los vecinos durante la ejecucción de una Obra.</t>
  </si>
  <si>
    <t>(Número de reuniones de trabajo realizadas / Nuevo de reuniones de trabajo solicitadas )*100</t>
  </si>
  <si>
    <t>Porcentaje de obras ejecutadas con promoción y difusión de alcance.</t>
  </si>
  <si>
    <t>(Número de obras difundidas / Total de obras en ejecución)*100</t>
  </si>
  <si>
    <t>Porcentaje de dictamenes elaborados para Obra Pública.</t>
  </si>
  <si>
    <t>(Número de Dictamenes Técnicos elaborados / Número de obras ejecutadas )*100</t>
  </si>
  <si>
    <t>Porcentaje de peticiones ciudadanas con visita tecnica campo.</t>
  </si>
  <si>
    <t>(Total de visitas realizadas en campo / Número de solicitudes de Obra recibidas)*100</t>
  </si>
  <si>
    <t>FDT</t>
  </si>
  <si>
    <t>Fideicomiso Distrito Tec</t>
  </si>
  <si>
    <t>(Número de proyectos aprobados / Número de proyectos contratados)*100</t>
  </si>
  <si>
    <t>Proyecto de mejora</t>
  </si>
  <si>
    <t>Contrato de Obra</t>
  </si>
  <si>
    <t>Bítacora de obra</t>
  </si>
  <si>
    <t>Tabla comparativa de avances</t>
  </si>
  <si>
    <t>Atención Integral contra la pobreza</t>
  </si>
  <si>
    <t>Porcentaje de servicios otorgados para la atención de carencias sociales brindados a personas del municipio de Monterrey en situación de pobreza, pobreza extrema y/o situación de  vulnerabilidad.</t>
  </si>
  <si>
    <t>(Total de servicios proporcionados/total de servicios solicitados)x100</t>
  </si>
  <si>
    <t>Porcentaje de personas que accedieron a servicios sociales</t>
  </si>
  <si>
    <t>(Total de personas que accedieron a servicios sociales /Total de perspnas que solicitaron acceso a servicios sociales) x100</t>
  </si>
  <si>
    <t>Porcentaje de personas que consideran satisfactorio o muy satisfactorio los servicios acercados</t>
  </si>
  <si>
    <t>(Total de personas satisfechas con los servicios acercados/Total de personas atendidas en relación a los servicios acercados) x 100</t>
  </si>
  <si>
    <t>Porcentaje de personas que recibieron servicios de salud con atención cercana o en su domicilio</t>
  </si>
  <si>
    <t>(Total de personas que recibieron servicios de salud cerca o en su domicilio/Total de personas que requirieron atención) x 100</t>
  </si>
  <si>
    <t>Promedio de calificación que se otorga al trámite de beca</t>
  </si>
  <si>
    <t xml:space="preserve">(Promedio de calificación otorgada al trámite de beca/Total de personas que calificaron el trámite de beca) </t>
  </si>
  <si>
    <t>Tasa de variación de jóvenes del municipio de Monterrey que accedieron a una beca por primera vez</t>
  </si>
  <si>
    <t>[(Total de jóvenes de nivel medio superior y superior que accedieron a una beca por primera vez en el período 2023/Total de jóvenes de nivel medio superior y superior que accedieron a una beca por primera vez en el período 2022) -1) x 100</t>
  </si>
  <si>
    <t>Porcentaje de jóvenes del municipio de Monterrey que renovaron una beca</t>
  </si>
  <si>
    <t>(Total de jóvenes que renovaron una beca/Total de jóvenes que accedieron a una beca por primera vez)x100</t>
  </si>
  <si>
    <t>Porcentaje  de personas en situación de vulnerabilidad que acceden a servicios de atención de primer nivel</t>
  </si>
  <si>
    <t>(Total de personas en situación de vulnerabilidad que accedieron a servicios de primer nivel/Total de personas en situación de vulnerabilidad identificadas) x100</t>
  </si>
  <si>
    <t>Porcentaje de brigadas realizadas para personas en situación de vulnerabilidad</t>
  </si>
  <si>
    <t>(Total de brigadas realizadas/Total de brigadas programadas)x100</t>
  </si>
  <si>
    <t>Porcentaje de carencias sociales vinculadas</t>
  </si>
  <si>
    <t>(Total de carencias sociales vinculadas/Total de carencias sociales identificadas)*100</t>
  </si>
  <si>
    <t>Porcentaje de personas identificadas con dos o más carencias sociales</t>
  </si>
  <si>
    <t xml:space="preserve">(Total de personas identificadas con dos o más carencias sociales/Total de personas encuestadas)*100
</t>
  </si>
  <si>
    <t>Porcentaje de solicitudes para realización de jornadas de atención emergente a carencias sociales atendidas.</t>
  </si>
  <si>
    <t>(Total de solicitudes para la realización de jornadas de atención emergente atendidas/Total de solicitudes para la realización de jornadas de atención)*100</t>
  </si>
  <si>
    <t>Bienestar Animal</t>
  </si>
  <si>
    <t>Tasa de variación de perros y gatos esterilizados</t>
  </si>
  <si>
    <t>[(Total de perros y gatos esterilizados en el período 2023/Total de perros y gatos esterilizados en el período 2022) -1)] x 100</t>
  </si>
  <si>
    <t>Tasa de variación de perros y gatos atendidos</t>
  </si>
  <si>
    <t>[(Número de animales atendidos en 2023 / Número de animales atendidos en 2022)-1]x 100</t>
  </si>
  <si>
    <t>Tasa de variación de adopciones consolidadas</t>
  </si>
  <si>
    <t>[(Total de adopciones consolidadas en el período 2023/Total de adopciones consolidadas en el período 2022)-1]x 100</t>
  </si>
  <si>
    <t>Porcentaje de candidatos/as aptas para adoptar perros o gatos</t>
  </si>
  <si>
    <t>(Total de candidatos/as aptas para adoptar/Total de candidatos/as identificados en las entrevistas)x 100</t>
  </si>
  <si>
    <t>Porcentaje de ferias realizadas para realizar el proceso de adopción de perros y gatos en situacion de calle</t>
  </si>
  <si>
    <t>(Total de ferias realizadas / Total de ferias programadas)x100</t>
  </si>
  <si>
    <t>Porcentaje de personas que se encuentran satisfechas con los servicios de esterilización  de perros y gatos</t>
  </si>
  <si>
    <t>(Total de personas que consideraron satisfactorios o muy satisfactorios los servicios de esterilización/ Total de personas que contestaron la encuesta de satisfacción) x 100</t>
  </si>
  <si>
    <t>Porcentaje de esterilizaciones realizadas en el centro de salud animal y centro de bienestar animal</t>
  </si>
  <si>
    <t>(Total de esterilizaciones realizadas en centros / Total de esterilizaciones programadas en centros)x100</t>
  </si>
  <si>
    <t>Porcentaje de esterilizaciones realizadas en perros y gatos</t>
  </si>
  <si>
    <t>(Total de esterilizaciones realizadas en brigadas / Total de esterilizaciones realizadas en brigadas programadas)x100</t>
  </si>
  <si>
    <t>Tasa de variación de servicios de salud otorgados a la ciudadanía para sus animales de compañía</t>
  </si>
  <si>
    <t>[(Número de servicios otorgados en el período 2023/Número de servicios otorgados en el período 2022)-1] x 100</t>
  </si>
  <si>
    <t>Tasa de variación de personas beneficiadas con servicios de salud veterinaria para sus animales de compañía</t>
  </si>
  <si>
    <t>[(Total de personas beneficiadas 2023/Total de personas beneficiadas 2022)-1]x 100</t>
  </si>
  <si>
    <t xml:space="preserve">Promoción e Impulso al Desarrollo Cultural </t>
  </si>
  <si>
    <t>Tasa de variación de personas que accedieron a bienes y/o servicios culturales  y/o artísticos</t>
  </si>
  <si>
    <t>[(Total de personas que accedieron a bienes y/o servicios culturales en el período 2023/Total de personas que accedieron a bienes y/o servicios culturales en el período 2022) -1) x 100</t>
  </si>
  <si>
    <t>Porcentaje de personas que participaron en las actividades culturales respecto de la población objetivo</t>
  </si>
  <si>
    <t>(Total de personas que participaron al menos en una actividad en el período 2023/Total de población objetivo)x100</t>
  </si>
  <si>
    <t xml:space="preserve">Porcentaje de personas que consideran satisfactorio y muy satisfactorio el servicio de  actividades  artísticas y culturales realizadas </t>
  </si>
  <si>
    <t>(Total de personas que consideraron el servicio de actividades  como muy satisfactorio o satisfactorio / Total de personas que contestaron la encuesta de satisfacción) x 100</t>
  </si>
  <si>
    <t>Promedio de personas que asistieron a eventos en fomento a la historia, tradiciones y costumbres de Monterrey</t>
  </si>
  <si>
    <t>(Total de personas que asistieron a eventos/Total de eventos realizados)</t>
  </si>
  <si>
    <t xml:space="preserve">Promedio de personas que asistieron a presentaciones artísticas </t>
  </si>
  <si>
    <t>(Promedio de personas que asistieron a presentaciones artísticas/Total de presentaciones artísticas realizadas)</t>
  </si>
  <si>
    <t>Porcentaje de personas que se encuentran satisfechas con los talleres artísticos</t>
  </si>
  <si>
    <t>(Total de personas que consideraron los talleres artísticos satisfactorios o muy satisfactorios/ Total de personas que contestaron la encuesta de satisfacción) x 100</t>
  </si>
  <si>
    <t>Porcentaje de personas que participaron en los cierres de ciclo</t>
  </si>
  <si>
    <t>(Total de personas que participaron en el cierre de ciclo / Total de personas que acudieron a los distintos talleres artísticos) x 100</t>
  </si>
  <si>
    <t>Promoción e Impulso al Deporte y la Recreación</t>
  </si>
  <si>
    <t xml:space="preserve">Tasa de variación de personas de 6 años y más que realizan actividad física </t>
  </si>
  <si>
    <t>[(Total de personas de 6 años y más recurrentes que realizaron actividades físicas, recreativas, deportivas y competitivas en el año 2023/Total de personas de 6 años y más que realizaron actividades físicas, recreativas, deportivas y competitivas en el año 2022) -1]x100</t>
  </si>
  <si>
    <t xml:space="preserve">Tasa de variación del número de personas que practicaron alguna actividad deportiva, recreativa o competitiva </t>
  </si>
  <si>
    <t>((Total de personas de 6 años y más que practicaron alguna actividad deportiva, recreativa o competitiva en el período 2023/ Total de personas de 6 años y más que practicaron alguna actividad deportiva, recreativa o competitiva en el período 2022) -1)*100</t>
  </si>
  <si>
    <t>Porcentaje de personas satisfechas y muy satisfechas con los servicios brindados en academias deportivas</t>
  </si>
  <si>
    <t>(Porcentaje de personas satisfechas y muy satisfechas/Total de personas encuestadas)x100</t>
  </si>
  <si>
    <t>Tasa de variación de niños, niñas y jóvenes que representaron al municipio de Monterrey en diferentes categorías competitivas</t>
  </si>
  <si>
    <t xml:space="preserve">Porcentaje de niñas, niños y jóvenes identificados con habilidades competitivas que se encuentran en proceso de desarrollo
</t>
  </si>
  <si>
    <t>(Total de niños, niñas y jóvenes en proceso de desarrollos/Total de deportistas identificados con habilidades competitivas) *100</t>
  </si>
  <si>
    <t>(Total de servicios deportivos y recreativos otorgados a las personas beneficiadas de grupos específicos/Total de servicios requeridos) x 100</t>
  </si>
  <si>
    <t>Salud Contigo</t>
  </si>
  <si>
    <t>Porcentaje de personas con prevalencia de enfermedades crónico-degenerativas y enfermedades periodontales</t>
  </si>
  <si>
    <t>(Total de personas atendidas con enfermedades crónico-degenerativas y enfermedades periodontales /Total de personas detectadas con enfermedades crónico-degenerativas y enfermedades periodontales)x100</t>
  </si>
  <si>
    <t xml:space="preserve">Porcentaje de personas con detecciones oportundas e informadas </t>
  </si>
  <si>
    <t>(Total de personas con detecciones oportunas e informadas/Total de personas atendidas)*100</t>
  </si>
  <si>
    <t>Tasa de variación del número de los servicios otorgados a mujeres, personas menstruantes, con capacidad de gestar y LGBTTTIQ+</t>
  </si>
  <si>
    <t>[(Número de servicios en salud preventiva y participativa otorgados en el período 2023/Número de servicios en salud preventiva y participativa otorgados en el  período 2022) -1) x 100</t>
  </si>
  <si>
    <t>Porcentaje de personas beneficiarias que evalúan satisfactoriamente los servicios otorgados</t>
  </si>
  <si>
    <t>(Número de personas beneficiarias que evalúan satisfactoriamente los servicios otorgados; consultas especializadas/Total de personas beneficiarias con los servicios otorgados; consultas especializadas)x100</t>
  </si>
  <si>
    <t xml:space="preserve">Porcentaje servicios de atención preventiva otorgados </t>
  </si>
  <si>
    <t>(Total de servicios otorgados a las personas beneficiadas en acciones dirigidas a la comunidad/Total de población objetivo) x 100</t>
  </si>
  <si>
    <t>Porcentaje de personas de 20 años y más notificadas con una detección de diabetes mellitus</t>
  </si>
  <si>
    <t>(Total de personas notificadas/ Total de personas detectadas)*100</t>
  </si>
  <si>
    <t>Porcentaje de personas de 20 años y más notificadas con una detección de hipertensión arterial</t>
  </si>
  <si>
    <t>Porcentaje de servicios de salud bucal otorgados</t>
  </si>
  <si>
    <t>(Total de servicios otorgados en salud bucal/Total de servicios solicitados) x 100</t>
  </si>
  <si>
    <t>Promedio de aprendizaje de infancias, jóvenes y adultos sobre hábitos de higiene bucal</t>
  </si>
  <si>
    <t>(Suma de puntuación final/Total de personas que participaron)x100</t>
  </si>
  <si>
    <t>Porcentaje de personas notificadas con detección de caries y/o enfermedades periodontales</t>
  </si>
  <si>
    <t>(Total de personas notificadas con detección de caries y/o enfermedades periodontales/Número de personas a las que se les realizaron revisiones bucales)</t>
  </si>
  <si>
    <t>Salud mental y adicciones</t>
  </si>
  <si>
    <t>Porcentaje de personas detectadas con trastornos de salud mental y adicciones canalizadas y/o atendidas</t>
  </si>
  <si>
    <t>(Total de personas detectadas con trastornos de salud mental y/o adicciones canalizadas y/o atendidas /Total de personas detectadas)x100</t>
  </si>
  <si>
    <t>Porcentaje de personas que recibieron servicios de primer nivel en salud mental y adicciones</t>
  </si>
  <si>
    <t>(Total de personas atendidas/Total de población objetivo) x 100</t>
  </si>
  <si>
    <t xml:space="preserve">Porcentaje de población que permaneció en los espacios de reflexión </t>
  </si>
  <si>
    <t>(Total de población que permaneció/Total de población objetivo) x 100</t>
  </si>
  <si>
    <t>Porcentaje servicios de prevención en salud mental de primer nivel otorgados</t>
  </si>
  <si>
    <t>(Total de servicios de prevención otorgados/Total de población objetivo)x 100</t>
  </si>
  <si>
    <t xml:space="preserve">Promedio de conocimientos adquiridos para la salud mental </t>
  </si>
  <si>
    <t>(Suma de Puntuación final de las personas que concluyeron/Total de personas que concluyeron)</t>
  </si>
  <si>
    <t>Porcentaje de servicios otorgados para la prevención de adicciones</t>
  </si>
  <si>
    <t>(Total de servicios de prevención otorgados / Total de servicios solicitados y/o identificados)x 100</t>
  </si>
  <si>
    <t>Promedio de conocimientos adquiridos para la prevención de adicciones</t>
  </si>
  <si>
    <t xml:space="preserve">Actividad </t>
  </si>
  <si>
    <t xml:space="preserve">Porcentaje de acciones de cooperación realizadas para promover la participación  </t>
  </si>
  <si>
    <t>(Porcentaje de acciones de cooperación realizadas/Porcentaje de acciones de cooperación solicitadas y/o detectadas)  x 100</t>
  </si>
  <si>
    <t>Monterrey Contigo "Ahora nos cuidamos Juntas y Juntos"</t>
  </si>
  <si>
    <t>Promedio de personas beneficiarias del programa Monterrey Contigo: ahora nos ciudamos juntas y juntos, para la atención de sus necesidades sociales</t>
  </si>
  <si>
    <t>(Cantidad de personas que asisten a las actividades realizadas y/o servicios oefrtados/Total de actividades realizadas)</t>
  </si>
  <si>
    <t>Porcentaje de gestiones efectivas realizadas</t>
  </si>
  <si>
    <t>(Total de gestiones efectivas realizadas/total de gestiones realizadas)x100</t>
  </si>
  <si>
    <t>Promedio de calificación que se le otorga a los servicios acercados mediante ferias de servicios y macroferias</t>
  </si>
  <si>
    <t>(Suma de calificaciones otorgadas a los servicios acercados/ Total de personas encuestadas)x100</t>
  </si>
  <si>
    <t xml:space="preserve">[(Número de actores estratégicos en el período 2023/Número de actores estratégicos en el período 2022) -1]x100
</t>
  </si>
  <si>
    <t xml:space="preserve">Modelo Integral de Atención a la Primera Infancia </t>
  </si>
  <si>
    <t>Porcentaje de infancias que desarrollaron habilidades en distintas áreas del desarrollo temprano</t>
  </si>
  <si>
    <t>(Total de infancias que desarrollaron habilidades/Total de infancias beneficiadas)*100</t>
  </si>
  <si>
    <t>Tasa de variación de infancias  y sus personas cuidadoras que accedieron a los servicios del  Modelo de Atención Integral a la Primera Infancia</t>
  </si>
  <si>
    <t>[(Total de infancias y sus personas cuidadoras beneficiadas en el 2023/Total de infancias que beneficiadas en el 2022)-1]x100</t>
  </si>
  <si>
    <t>Porcentaje de personas cuidadoras que evaluaron como muy satisfactoria y satisfactoria la capacitación</t>
  </si>
  <si>
    <t>(Total de personas cuidadoras que evaluaron como muy satisfactoria y satisfactoria la capacitación/Total de personas cuidadoras capacitadas)x100</t>
  </si>
  <si>
    <t>Porcentaje de personas cuidadoras que asistieron al menos a dos sesiones de las capacitaciones realizados</t>
  </si>
  <si>
    <t>(Total de personas cuidadoras que asistieron a dos sesiones/Total de personas cuidadoras que asistieron a las capacitaciones)x100</t>
  </si>
  <si>
    <t>Tasa de variación de infancias y sus personas cuidadoras que participaron en distintas actividades</t>
  </si>
  <si>
    <t>[(Total de infancias y sus personas cuidadoras que participaron en actividades en el período 2023/Total de infancias y sus personas cuidadoras que participaron en actividades en el período 2022)-1]x100</t>
  </si>
  <si>
    <t>Porcentaje de servicios de atención brindados a las infancias y personas cuidadoras</t>
  </si>
  <si>
    <t>(Total de servicios otorgados/Total de servicios solicitados)x100</t>
  </si>
  <si>
    <t>Porcentaje de infancias de 0 a 5 años con sus personas cuidadoras que accedieron a servicios en materia de Salud, Bienestar y Protección</t>
  </si>
  <si>
    <t>(Total de personas beneficiadas/Total de personas que solicitaron los servicios)x100</t>
  </si>
  <si>
    <t>Porcentaje de infancias de 0 a 5 años con sus personas cuidadoras que accedieron a servicios en materia de Educación y Cuidados</t>
  </si>
  <si>
    <t>Juntas y juntos por tu escuela</t>
  </si>
  <si>
    <t xml:space="preserve">Promedio de calificación sobre las capacidades y/o habilidades  del desarrollo educativo fortalecidas en las infancias y juventudes </t>
  </si>
  <si>
    <t>[(+) Sumatoria de los resultados/Total de alumnos)]</t>
  </si>
  <si>
    <t>Porcentaje de infancias y juventudes, beneficiadas con el programa Juntas y Juntos por tu Escuela</t>
  </si>
  <si>
    <t>(Total de infancias y juventudes beneficiadas/Total de población objetivo)*100</t>
  </si>
  <si>
    <t>Porcentaje de infancias y juventudes que reciben servicios que abonen a su desarrollo educativo a partir de vincular  a  directoras y directores de escuelas públicas de educación básica del municipio de Monterrey con actores estratégicos.</t>
  </si>
  <si>
    <t xml:space="preserve">Porcentaje de encuentros realizados entre escuelas públicas de educación básica con actores que abonen al desarrollo educativo de las infancias y juventudes.  </t>
  </si>
  <si>
    <t>(Total de encuentros realizados entre escuelas públicas de educación básica con actores clave/ total de encuentros solicitados) *100</t>
  </si>
  <si>
    <t>Porcentaje de brigadas de limpieza y mantenimiento realizadas</t>
  </si>
  <si>
    <t>(Total de brigadas de limpieza y mantenimiento realizadas/Total de brigadas de limpieza y mantenimiento programadas)x100</t>
  </si>
  <si>
    <t>Porcentaje de personas que se encuentran muy satisfechas y satisfechas con los servicios otorgados en las bibliotecas municipales</t>
  </si>
  <si>
    <t>(Total de personas satisfechas y muy satisfechas con los servicios/Total de personas que accedieron a servicios para el fortalecimiento del desarrollo educativo)x100</t>
  </si>
  <si>
    <t>Porcentaje de infancias y juventudes que acceden a servicios en los Espacios Aprende Monterrey respecto de la población objetivo</t>
  </si>
  <si>
    <t>(Total de infancias y juventudes que accedieron a servicios en los Espacios Aprende Monterrey/Total de infancias y juventudes que solicitaron servicios)x100</t>
  </si>
  <si>
    <t>Porcentaje de juventudes e infancias que desarrollaron competencias lectoras</t>
  </si>
  <si>
    <t>(Total de infancias y juventudes que desarrollaron competencias lectoras/Total de infancias y juventudes que participaron en las actividades de promoción de lectura)x100</t>
  </si>
  <si>
    <t>Transversalizando la igualdad sustantiva  y perspectiva de género para el desarrollo humano</t>
  </si>
  <si>
    <t xml:space="preserve">Porcentaje de personas ciudadanas que percibieron un trato digno e igualitario </t>
  </si>
  <si>
    <t>(Total de personas que percibieron un trato digno e igualitario/Total de personas encuestadas)x100</t>
  </si>
  <si>
    <t>Tasa de variación de personas servidoras públicas de la Administración Pública de Monterrey que participaron en las actividades desarrolladas por el programa Transversalizando la igualdad sustantiva y perspectiva de género para el desarrollo humano</t>
  </si>
  <si>
    <t>[(Número total de personas servidoras públicas que cuentan con conocimiento y aprendizaje sobre perspectiva de género e igualdad sustantiva a 2023 / número total de personas servidoras públicas que cuentan con conocimiento y aprendizaje sobre perspectiva de género e igualdad sustantiva a 2022)-1]x 100</t>
  </si>
  <si>
    <t>Porcentaje de personas servidoras públicas de Monterrey que cuentan con calificación aprobatoria sobre la aplicación de los Sistemas Municipales de Cuidados para la función pública</t>
  </si>
  <si>
    <t>(Total de personas servidoras públicas con calificación aprobatoria/Total de personas que respondieron el cuestionario de conocimientos)x100</t>
  </si>
  <si>
    <t>Porcentaje de personas servidoras públicas de Monterrey que concluyeron el módulo de conocimientos básicos sobre Derechos Humanos</t>
  </si>
  <si>
    <t>(Total de personas servidoras públicas que concluyeron el módulo de conocimientos básicos sobre Derechos Humanos/Total de personas servidoras públicas que se registraron al modulo)x100</t>
  </si>
  <si>
    <t>Porcentaje de personas servidoras públicas que concluyeron las sesiones de capacitación en la que se compartan herramientas prácticas para la implementación de acciones desde un enfoque en Derechos Humanos</t>
  </si>
  <si>
    <t>(Total de personas servidoras públicas que concluyeron la capacitación/Total de personas servidoras públicas que se registraron para la capacitación)x100</t>
  </si>
  <si>
    <t>Porcentaje de personas satisfechas y muy satisfechas con las medidas enfocadas a la corresponsabilidad en la vida laboral, familiar y personal</t>
  </si>
  <si>
    <t>(Total de personas servidoras públicas satisfechas y muy satisfechas/Total de personas servidoras públicas encuestadas)x100</t>
  </si>
  <si>
    <t>Tasa de variación de las personas servidoras públicas que accedieron a las medidas enfocadas a la corresponsabilidad en la vida laboral, familiar y personal con igualdad de oportunidades en la Administración Pública Municipal en el último año</t>
  </si>
  <si>
    <t>[(Número de personas personas servidoras públicas que accedieron a las medidas enfocadas 2023 / número de personas servidoras públicas que accedieron a las medidas enfocadas 2022)-1]x 100</t>
  </si>
  <si>
    <t xml:space="preserve">Porcentaje de personas servidoras públicas que participaron en las actividades socioculturales, talleres y charlas </t>
  </si>
  <si>
    <t>(Total de personas servidoras públicas que participaron en las actividades/Total de población objetivo)x100</t>
  </si>
  <si>
    <t>Atención a Personas Adultas Mayores</t>
  </si>
  <si>
    <t xml:space="preserve">Porcentaje de personas adultas mayores atendidas </t>
  </si>
  <si>
    <t>(Número de personas adultas mayores atendidas/ número de personas adultas mayores que solicitan la atención )*100</t>
  </si>
  <si>
    <t>Porcentaje de servicios otorgados a personas adultos mayores</t>
  </si>
  <si>
    <t>(Número de servicios otorgados a personas adultas mayores  / número de servicios solicitados por  personas adultas mayores  )*100</t>
  </si>
  <si>
    <t>Porcentaje de personas adultas mayores beneficiadas en contribuir a un envejecimiento activo y saludable</t>
  </si>
  <si>
    <r>
      <t>(Número de personas adultas mayores beneficiadas en contribuir a un envejecimiento activo y saludable/numero de personas beneficiada en contribuir a envejecimiento activo y saludable)* 100</t>
    </r>
    <r>
      <rPr>
        <sz val="12"/>
        <color rgb="FFFF0000"/>
        <rFont val="Calibri Light"/>
        <family val="2"/>
        <scheme val="major"/>
      </rPr>
      <t xml:space="preserve">
</t>
    </r>
  </si>
  <si>
    <t xml:space="preserve">Porcentaje de personas adultas mayores  beneficiados con apoyos asistencias </t>
  </si>
  <si>
    <t xml:space="preserve">(Número de personas adultas mayores beneficiadas /Número de personas adultas mayores que solicitan el apoyo) * 100 </t>
  </si>
  <si>
    <t>Porcentaje de personas</t>
  </si>
  <si>
    <t>Porcentaje de personas adultas mayores atendidas en las casa club</t>
  </si>
  <si>
    <t>Atendidas en las casa club</t>
  </si>
  <si>
    <t>Porcentaje de servicios otorgados a personas adultas mayores atendidas en las casa club</t>
  </si>
  <si>
    <t>(Número de servicios proporcionados en Casas Club del Adulto Mayor / Número de servicios solicitados en Casas Club del Adulto Mayor)* 100</t>
  </si>
  <si>
    <t xml:space="preserve"> Servicios otorgados en Casas Club</t>
  </si>
  <si>
    <t>Porcentaje de servicios a personas adultas mayores atendidas por riesgo o desamparo</t>
  </si>
  <si>
    <t>(Número de servicios otorgados/numero de servicios solicitados)* 100</t>
  </si>
  <si>
    <t>Porcentaje de servicios otorgados a usuarios del Hogar Nueva Esperanza</t>
  </si>
  <si>
    <t>(Número de servicios proporcionados en Hogar Nueva Esperanza / Número de servicios requeridos en Hogar Nueva Esperanza)* 100</t>
  </si>
  <si>
    <t>Servicios otorgados Hogar Nueva Esperanza</t>
  </si>
  <si>
    <t>Porcentaje de reportes atendidos de Personas Adultas Mayores</t>
  </si>
  <si>
    <t>(Número de reportes atendidos/ Número de reportes recibidos)* 100</t>
  </si>
  <si>
    <t>Porcentaje de reportes atendidos</t>
  </si>
  <si>
    <t>Asistencia Social y Alimentaria</t>
  </si>
  <si>
    <t>Porcentaje de personas en situación de vulnerabilidad sujetas de asistencia social  atendidas con raciones alimentarias, atencion a casos, nutricion y alerta roja</t>
  </si>
  <si>
    <t>(Número de personas beneficiadas/Número de personas solicitantes)*100</t>
  </si>
  <si>
    <t>Porcentaje de personas atendidas  en atencion a casos</t>
  </si>
  <si>
    <t>(Número total de personas beneficiadas con apoyos asistenciales /Número de personas solicitantes de apoyos asistenciales )*100</t>
  </si>
  <si>
    <t>Porcentaje de entrega de apoyos asistenciales</t>
  </si>
  <si>
    <t>(Número de apoyos asistenciales emergentes entregados/Número de apoyos asistenciales emergentes  solicitados) * 100</t>
  </si>
  <si>
    <t>Apoyos asistenciales</t>
  </si>
  <si>
    <t>Porcentaje de entrega de aparatos funcionales (sillas de ruedas, muletas, andadores, bastones, etc.)</t>
  </si>
  <si>
    <t>(Número de apoyos entregados/Número de apoyos solicitados) * 100</t>
  </si>
  <si>
    <t>Aparatos funcionales</t>
  </si>
  <si>
    <t>Porcentaje de personas beneficiadas con apoyo alimentario</t>
  </si>
  <si>
    <t>(Número de personas beneficiadas con apoyo alimentario / Número de personas solicitantes de apoyo alimentario) * 100</t>
  </si>
  <si>
    <t>Apoyo alimentario</t>
  </si>
  <si>
    <t>Porcentaje de visitas domiciliarias realizadas</t>
  </si>
  <si>
    <t>(Número de visitas domiciliarias realizadas/Número de visitas domiciliarias requeridas) * 100</t>
  </si>
  <si>
    <t>Visitas domiciliarias realizadas</t>
  </si>
  <si>
    <t>Porcentaje de personas asistidas con apoyos  por contingencias</t>
  </si>
  <si>
    <t>(Número de personas beneficiadas con apoyos asistenciales por contingencias / Número de personas solicitantes de apoyos por contingencias) * 100</t>
  </si>
  <si>
    <t>Apoyos  por contingencias</t>
  </si>
  <si>
    <t>Porcentaje de personas atendidas en el albergue temporal</t>
  </si>
  <si>
    <t>(Número total de personas atendidas en el albergue/Número de personas solicitantes de albergue)* 100</t>
  </si>
  <si>
    <t>Porcentaje de personas beneficiadas con préstamo de aparatos médicos y/o funcionales especializados</t>
  </si>
  <si>
    <t>(Número total de personas beneficiadas/Número de personas solicitantes de préstamo)* 100</t>
  </si>
  <si>
    <t>Porcentaje de préstamos de aparatos realizados</t>
  </si>
  <si>
    <t>(Número de aparatos médicos y/o funcionales especializados dados en préstamo/Número de solicitudes de préstamo de aparatos recibidas)*100</t>
  </si>
  <si>
    <t>Préstamos de aparatos realizados</t>
  </si>
  <si>
    <t>Porcentaje de peticiones de refrendo de préstamo de aparatos especializados procedentes</t>
  </si>
  <si>
    <t>(Número de peticiones de refrendo procedentes/Número de peticiones de refrendo recibidas) * 100</t>
  </si>
  <si>
    <t>Préstamo de aparatos especializados procedentes</t>
  </si>
  <si>
    <t>Porcentaje de personas beneficiadas con raciones alimentarias</t>
  </si>
  <si>
    <t>(Número total de personas atendidas con raciones de alimentos/Número de personas solicitantes)*100</t>
  </si>
  <si>
    <t>Porcentaje de raciones alimenticias otorgadas</t>
  </si>
  <si>
    <t>(Número de raciones  alimentarias otorgadas / Número de raciones alimentarias solicitado) * 100</t>
  </si>
  <si>
    <t>Raciones alimenticias otorgadas</t>
  </si>
  <si>
    <t>Porcentaje de pláticas de orientación alimentaria impartidas</t>
  </si>
  <si>
    <t>(Número de pláticas de orientación alimentaria realizadas / Número de pláticas de orientación alimentaria requeridas) * 100</t>
  </si>
  <si>
    <t xml:space="preserve">Bienestar Familiar y Comunitario </t>
  </si>
  <si>
    <t>Porcentaje de Servicios brindados en los Centros de Bienestar Familiar.</t>
  </si>
  <si>
    <t>(Número de acciones para difusión realizadas/ Número de acciones para difusión programadas) *100</t>
  </si>
  <si>
    <t>Fotografias</t>
  </si>
  <si>
    <t>Porcentaje de maestros y voluntarios activos</t>
  </si>
  <si>
    <t>(Número de maestros y voluntarios activos/ Número de maestros y voluntarios requeridos)*100</t>
  </si>
  <si>
    <t>Maestros</t>
  </si>
  <si>
    <t>Comites</t>
  </si>
  <si>
    <t xml:space="preserve">Porcentaje de brigadas de limpieza realizadas por los usuarios en los Centros de Bienestar Familiar </t>
  </si>
  <si>
    <t>(Número de Centros de Bienestar Familiar con brigadas de limpieza  y/o rehabilitaciones realizadas /Número de Centros de Bienestar Familiar con  brigadas de limpieza y/o rehabilitaciones programadas) *100</t>
  </si>
  <si>
    <t>(Número de espacios lúdico educativos y recreativos instalados en centros / Número de espacios lúdico - educativos y recreativos programados a instalarse en los centros)*100</t>
  </si>
  <si>
    <t>Ludoteca</t>
  </si>
  <si>
    <t>Porcentaje de personas beneficiadas con las actividades lúdico educativas y recreativas de los Centros</t>
  </si>
  <si>
    <t>(Número de infantes, adolescentes y adultos  beneficiados con actividades lúdico educativas y recreativas de los Centros / Número de infantes, adolescentes y adultos que solicitan ingreso a las actividades lúdico educativas y recreativas  de los Centros)*100</t>
  </si>
  <si>
    <t>Familias construyendo Paz</t>
  </si>
  <si>
    <t>Porcentaje de servicios de mediación atendidos</t>
  </si>
  <si>
    <t>(Número de servicios de atención  procesos de mediación solicitado/ Numero de servicios de proceso programado)*100</t>
  </si>
  <si>
    <t>Porcentaje de platicas a padres de familia</t>
  </si>
  <si>
    <t>(Número de platicas a padres de familias realizadas/ número de pláticas de padres de familias programadas)*100</t>
  </si>
  <si>
    <t>Porcentaje de platicas a niñas, niños y adolescentes</t>
  </si>
  <si>
    <t xml:space="preserve">Porcentaje de orientaciones jurídicas brindadas en materia familiar </t>
  </si>
  <si>
    <t>(Número de orientaciones jurídicas en materia familiar brindadas / Número de orientaciones jurídicas en materia familiar solicitadas)*100</t>
  </si>
  <si>
    <t>Registro Asesorias</t>
  </si>
  <si>
    <t xml:space="preserve">Porcentaje de asesorias juridicas en materia familiar </t>
  </si>
  <si>
    <t>(Número de asesorías legales en unidades SDIF brindadas/ Número de asesorías legales en unidades SDIF solicitadas)*100</t>
  </si>
  <si>
    <t>Programa de Atención Integral e Inclusión Plena para Personas con Discapacidad</t>
  </si>
  <si>
    <t xml:space="preserve">Porcentaje de personas con discapacidad atendidas </t>
  </si>
  <si>
    <t>(Número de personas atendidas en CAIA, CEDI, Guardería Especial, UBR, música, deporte y transporte adaptado/ Número de personas que solicitaron el servicio en CAIA, CEDI, Guardería Especial, UBR, música, deporte y transporte adaptado.)*100</t>
  </si>
  <si>
    <t>Porcentaje de servicios brindados a personas con discapacidad</t>
  </si>
  <si>
    <t>(Número de servicios otorgados a personas con discapacidad/ Número de servicios solicitados a personas con discapacidad.)*100</t>
  </si>
  <si>
    <t>Porcentaje de terapias integrales brindadas a personas con discapacidad y sus familias</t>
  </si>
  <si>
    <t>(Número de terapias brindadas a personas con discapacidad/ Número de terapias planeadas a personas con discapacidad.)*100</t>
  </si>
  <si>
    <t>Porcentaje de terapias de integración sensorial brindadas a niños, niñas y adolescentes con discapacidad</t>
  </si>
  <si>
    <t>Porcentaje de diagnósticos para Trastorno del Espectro Autista realizados</t>
  </si>
  <si>
    <t>(Número de diagnósticos para TEA realizados/ Número de diagnósticos para TEA programados)*100</t>
  </si>
  <si>
    <t>Transtorno del Espectro Autista realizados</t>
  </si>
  <si>
    <t>Porcentaje de talleres de sensibilización para la inclusión de las personas con discapacidad impartidos</t>
  </si>
  <si>
    <t>(Número de talleres de sensibilización impartidos/ Número de talleres de sensibilización programados)*100</t>
  </si>
  <si>
    <t>Porcentaje de talleres para adquirir habilidades de cuidado impartidos</t>
  </si>
  <si>
    <t>(Número de talleres  impartidos/ Número de talleres programados)*100</t>
  </si>
  <si>
    <t>Pocentaje Habilidades de cuidado</t>
  </si>
  <si>
    <t>Porcentaje de talleres prelaborales para adultos con discapacidad impartidos</t>
  </si>
  <si>
    <t>(Número de talleres prelaborales  impartidos/ Número de talleres prelaborales programados)*100</t>
  </si>
  <si>
    <t xml:space="preserve">Porcentaje de clases de deporte adaptado impartidas </t>
  </si>
  <si>
    <t>(Número de clases de deporte adaptado impartidas/ Número de clases de deporte adaptado programadas)*100</t>
  </si>
  <si>
    <t>Porcentaje de clases de Deporte adaptado</t>
  </si>
  <si>
    <t>Porcentaje de clases de formación musical impartidas</t>
  </si>
  <si>
    <t>(Número de clases de formación musical impartidas/ (Número de clases de formación musical programadas)*100</t>
  </si>
  <si>
    <t>Protección a la infancia, adolescencia y familia</t>
  </si>
  <si>
    <t>Porcentaje de atenciones a las y los adolescentes en riesgo y sus familias</t>
  </si>
  <si>
    <t xml:space="preserve">(Número atenciones brindadas a adolescentes en riesgo y sus familias /Número de atenciones programadas a adolescentes en riesgo y sus familias ) *100
</t>
  </si>
  <si>
    <t>(Número de adolescentes apoyados/número de adolescentes detectados)*100</t>
  </si>
  <si>
    <t xml:space="preserve">Porcentaje de servicios psicosociales conferidos a los adolescentes en riesgo y sus familias </t>
  </si>
  <si>
    <t>(Número servicios psicosociales brindados a adolescentes en riesgo y sus familias /Número de servicios psicosociales a adolescentes en riesgo y sus familias solicitados) *100</t>
  </si>
  <si>
    <t>Porcentaje de atenciones otorgadas a niñas, niños y adolescentes en situación de trabajo infantil</t>
  </si>
  <si>
    <t>Porcentaje de niñas, niños y adolescentes detectados en vía pública en situación de trabajo infantil, através de recorridos</t>
  </si>
  <si>
    <t>(Número de niñas, niños y adolescentes en situación de trabajo infantil en la vía pública detectados en los recorridos/Número de niñas, niños y adolescentes en situación de trabajo infantil en la vía pública abordados en los recorridos) *100</t>
  </si>
  <si>
    <t>Porcentaje de servicios brindados a niñas, niños y adolescentes trabajando en vía pública y sus familias</t>
  </si>
  <si>
    <t>(Número de servicios brindados a niñas, niños, adolescentes y sus familias trabajando en la vía pública/Número de servicios programados a niñas, niños, adolescentes y sus familias trabajando en la vía pública ) *100</t>
  </si>
  <si>
    <t>Porcentaje de atenciones a niñas, niños y adolescentes en Estancias Infantiles y Espacios Infancia-Adolescencia</t>
  </si>
  <si>
    <t>(Número atenciones a niñas, niños y adolescentes realizadas/ Número de atenciones a niñas, niños y adolescentes requeridas)*100</t>
  </si>
  <si>
    <t>Atenciones Estancias</t>
  </si>
  <si>
    <t>(Número de servicios alimentación, educativos, formativos, lúdicos y psicológicos impartidos/ Número de servicios alimentación, educativos, formativos, lúdicos y psicológicos programados )*100</t>
  </si>
  <si>
    <t>(Número de servicios preventivos de salud médica impartidos/ Número de servicios de salud médica programados)*100</t>
  </si>
  <si>
    <t>Protección de Niñas, Niños y Adolescentes Vulnerados de sus Derechos</t>
  </si>
  <si>
    <t>Porcentaje de niñas, niños y adolescentes atendidos con motivo de la recepción de un reporte de vulneración de derechos</t>
  </si>
  <si>
    <t>(Número de niñas, niños y adolescentes atendidos/Número de niñas, niños y adolescentes reportados con probable vulneración de derechos) *100</t>
  </si>
  <si>
    <t>Porcentaje de niñas, niños y adolescentes restituidos en sus derechos vulnerados</t>
  </si>
  <si>
    <t>(Número total de niñas, niños y adolescentes restituidos en sus derechos/Número de niñas, niños y adolescentes atendidos) *100</t>
  </si>
  <si>
    <t>Porcentaje de servicios brindados a niñas, niños y adolescentes durante la atención del caso</t>
  </si>
  <si>
    <t>(Número de servicios brindados a niñas, niños y adolecentes/Número de servicios requeridos para la restitución de los derechos de niñas, niños y adolescentes)*100</t>
  </si>
  <si>
    <t>Porcentaje de visitas domiciliarias, escolares y comunitarias realizadas durante la atención del reporte de vulneración de derechos</t>
  </si>
  <si>
    <t>Número de visitas domiciliarias, escolares y comunitarias realizadas/ Número de visitas domiciliarias, escolares y comunitarias requeridas) *100</t>
  </si>
  <si>
    <t>Porcentaje de gestiones y/o canalizaciones realizadas para la restitucion de derechos vulnerados a niñas, niños y adolescentes de Monterrey</t>
  </si>
  <si>
    <t>(Número de gestiones y/o canalizaciones realizadas/ Número de gestiones y/o canalizaciones programadas) * 100</t>
  </si>
  <si>
    <t>Porcentaje de ciudadanos informados sobre los derechos de niñas, niños y adolescentes y de los medios de contacto para realizar los reportes</t>
  </si>
  <si>
    <t>(Número de ciudadanos informados de los derechos de niñas, niños y adolescentes/ Número de ciudadanos informados de los derechos de niñas, niños y adolescentes programados) *100</t>
  </si>
  <si>
    <t>Porcentaje de  difusiones realizadas sobre los servicios que ofrece la Defensoría Municipal y de los medios de contacto para la recepción de reportes</t>
  </si>
  <si>
    <t>(Número de actividades realizadas de difusión sobre los derechos de niñas, niños y adolescentes,  los servicios que ofrece la defensoría municipal y los medios de contacto para la recepción de reportes/Número de actividades de difusión  sobre los derechos de niñas, niños y adolescentes,  los servicios que ofrece la defensoría municipal y los medios de contacto para la recepción de reportes programadas) * 100</t>
  </si>
  <si>
    <t>Porcentaje de reportes de vulneracion de derechos atendidos</t>
  </si>
  <si>
    <t xml:space="preserve">(Número de reportes de vulneración de derechos de niñas, niños y adolescentes atendidos/Número de reportes de vulneración de derechos de niñas, niños y adolescentes recibidos)*100 </t>
  </si>
  <si>
    <t>INJURE</t>
  </si>
  <si>
    <t>Desarrollo Integral de las Juventudes</t>
  </si>
  <si>
    <t>Porcentaje de jóvenes beneficiados directamente por las acciones y actividades del Instituto de la Juventud Regia</t>
  </si>
  <si>
    <t>(Numero de jovenes beneficiados/ Numero de jovenes programados a beneficiar) x100</t>
  </si>
  <si>
    <t>Porcentaje de beneficios entregados por el Instituto de la Juventud Regia a través de sus acciones, actividades, eventos, servicios y proyectos</t>
  </si>
  <si>
    <t>(Numero de beneficios entregados/ Numero de beneficios programados para entregar) x100</t>
  </si>
  <si>
    <t>Porcentaje de jóvenes beneficiados con actividades y servicios de acompañamiento academico</t>
  </si>
  <si>
    <t>(Número de jóvenes beneficiados/número de jovenes beneficiarios programados) x 100</t>
  </si>
  <si>
    <t>Porcentaje de jóvenes beneficiados por las actividades de fomento de la inserción escolar a nivel medio superior y superior</t>
  </si>
  <si>
    <t>Porcentaje de jóvenes beneficiados por actividades y asesoramiento de mejora enfocado al proceso de aprendizaje</t>
  </si>
  <si>
    <t>Porcentaje de jóvenes estudiantes beneficiados con apoyos de movilidad e insumos educativos</t>
  </si>
  <si>
    <t>Porcentaje de jóvenes beneficiados con actividades de incentivo y asesoramiento para el primer empleo y emprendimiento.</t>
  </si>
  <si>
    <t>(Número de jóvenes beneficiados/número de beneficiarios programados) x 100</t>
  </si>
  <si>
    <t>Porcentaje de jóvenes beneficiados con la impartición de talleres, cursos y conferencias que aumenten sus habilidades y herramientas para la empleabilidad</t>
  </si>
  <si>
    <t>Porcentaje de jóvenes atendidos y orientados en materia de emprendimiento</t>
  </si>
  <si>
    <t>Porcentaje de espacios públicos intervenidos a través del arte urbano</t>
  </si>
  <si>
    <t>(Número de espacios intervenidos/número de espacios por intervenir) x 100</t>
  </si>
  <si>
    <t>(Número de murales creados/número de murales programados) x 100</t>
  </si>
  <si>
    <t>Porcentaje de bajo puentes intervenidos por el proyecto "Color en las Calles"</t>
  </si>
  <si>
    <t xml:space="preserve">Porcentaje de artistas urbanos miembros del padrón "ReUrbanizArte MTY" </t>
  </si>
  <si>
    <t>(Número de artistas urbanos participantes en las actividades de "ReUrbanizArte"/número de artistas urbanos participantes en las actividades de "ReUrbanizArte" programados) x 100</t>
  </si>
  <si>
    <t>Porcentaje de jóvenes beneficiados con servicios y actividades de promoción a la salud integral de las juventudes de Monterrey</t>
  </si>
  <si>
    <t>Porcentaje de jóvenes beneficiados con servicios y actividades de atención psicologica</t>
  </si>
  <si>
    <t>(Número de jóvenes beneficiados por atención psicologica/número de jovenes beneficiarios programados) x 100</t>
  </si>
  <si>
    <t>Porcentaje de jóvenes beneficiados con servicios y actividades de atención nutricia</t>
  </si>
  <si>
    <t>(Número de jóvenes beneficiados por atención nutricia/número de jovenes beneficiarios programados) x 100</t>
  </si>
  <si>
    <t>Porcentaje de jóvenes que recibieron pláticas y cursos de educación y salud sexual</t>
  </si>
  <si>
    <t>(Número de jóvenes beneficiados con educación sexual/número de jovenes beneficiarios programados) x 100</t>
  </si>
  <si>
    <t>Porcentaje de jóvenes beneficiados con actividades, talleres y apoyos deportivos y actividad fisica.</t>
  </si>
  <si>
    <t>Porcentaje de jóvenes deportistas beneficiados con apoyos de movilidad e insumos para representar al municipio, estado o país en su disciplina deportiva.</t>
  </si>
  <si>
    <t>Porcentaje de jóvenes que participan dentro de las actividades deportivas del InjuRe</t>
  </si>
  <si>
    <t>Porcentaje de jóvenes beneficiados con actividades enfocadas en la promoción de las artes y la cultura</t>
  </si>
  <si>
    <t>(Número de jóvenes beneficiados/número beneficiarios programados) x 100</t>
  </si>
  <si>
    <t>Porcentaje de jóvenes beneficiados a traves del fomento a la lectura</t>
  </si>
  <si>
    <t>Porcentaje de jóvenes beneficiados a traves del fomento a las bellas artes</t>
  </si>
  <si>
    <t>Porcentaje de jóvenes beneficiados con actividades, eventos y espacios de fomento a la diversidad, sano esparcimiento y valores que promuevan la integración social</t>
  </si>
  <si>
    <t xml:space="preserve">Porcentaje de jóvenes beneficiados con actividades, clases, talleres o conferencias que promuevan la diversidad,inclusión y no discriminación </t>
  </si>
  <si>
    <t>(Número de jóvenes beneficiados con actividades que promueven la inclusión y no discriminación/número beneficiarios programados) x 100</t>
  </si>
  <si>
    <t>(Número de eventos de promoción al freestyle impulsados /número eventos de promoción al freestyle programados) x 100</t>
  </si>
  <si>
    <t xml:space="preserve">Porcentaje de Centros de la Juventud instalados </t>
  </si>
  <si>
    <t>(Porcentaje de Centros de la Juventud instalados/ Porcentaje de Centros de la Juventud programados) x100</t>
  </si>
  <si>
    <t>Porcentaje de eventos de celebración del mes de la juventud realizados</t>
  </si>
  <si>
    <t>(Número de eventos del "Mes de la juventud" realizados /número eventos "Mes de la Juventud" programados) x 100</t>
  </si>
  <si>
    <t xml:space="preserve">Porcentaja de jóvenes beneficiados  con actividades y herramientas de participación ciudadana y politica </t>
  </si>
  <si>
    <t>(Número de jóvenes beneficiados con actividades de fomento a la participación ciudadana y politica/número beneficiarios con actividades de fomento a la participación ciudadana y politica programados) x 100</t>
  </si>
  <si>
    <t>Porcentaja de sesiones y actividades realizadas por el Consejo Consultivo del InjuRe</t>
  </si>
  <si>
    <t>(Numero de sesiones y actividades realizadas por el Consejo Consultivo / Numero de sesiones y actividades programadas) x100</t>
  </si>
  <si>
    <t xml:space="preserve">Porcentaje de comités juveniles "Banqueteras" formados </t>
  </si>
  <si>
    <t>(Numero de Comites Juveniles "Banqueteras" formados/ Numero de Comites Juveniles "Banqueteras" programados a formar) X100</t>
  </si>
  <si>
    <t xml:space="preserve">Porcentaje de jóvenes beneficiados a través de "Jovenes por la Innovación" </t>
  </si>
  <si>
    <t>(Porcentaje de jovenes beneficiados por "Jovenes por la Innovación"/ Porcentaje de jovenes programados a beneficiar) x100</t>
  </si>
  <si>
    <t>Porcentaje de jóvenes beneficiados con clases de inglés dentro del proyecto "Jovenes por la Innovación"</t>
  </si>
  <si>
    <t>(Porcentaje de jovenes beneficiados por curso de idiomas en "Jovenes por la Innovación"/ Porcentaje de jovenes programados a beneficiarpor curso de idiomas en "Jovenes por la Innovación" ) x100</t>
  </si>
  <si>
    <t>Porcentaje de computadoras intaladas por el InjuRe utilizadas para el desarrollo del proyecto "Jovenes por la Innovación"</t>
  </si>
  <si>
    <t>(Numero de computadoras utilizadas por el proyecto "Jovenes por la Innovación"/ Numero de computadoras programadas para utilizar) X100</t>
  </si>
  <si>
    <t>Porcentaje de eventos recreativos de videojuegos realizados</t>
  </si>
  <si>
    <t>(Número de eventos de video juegos realizados /número eventos de video juegos programados) x 100</t>
  </si>
  <si>
    <t>Porcentaje de actividades de promoción a eventos recreativos de videojuegos realizadas</t>
  </si>
  <si>
    <t>(Número de actividades de promocion a eventos de video juegos realizados /número actividades de promocion a eventos de video juegos programados) x 100</t>
  </si>
  <si>
    <t>Desarrollo y fortalecimiento de la autonomía de las Mujeres</t>
  </si>
  <si>
    <t>Porcentaje de mujeres satisfechas con las actividades que ofrece el IMMR.</t>
  </si>
  <si>
    <t>(Mujeres que manifestaron sentirse satisfechas / Mujeres que participan contestando la encuesta) *100</t>
  </si>
  <si>
    <t>Porcentaje de evaluaciones aprobadas de cómo ejercer derechos</t>
  </si>
  <si>
    <t>(Evaluaciones aprobadas/evaluaciones aplicadas)*100</t>
  </si>
  <si>
    <t>Porcentaje de acciones impulso a la transversalización de la perspectiva de género realizadas</t>
  </si>
  <si>
    <t>(Acciones de transversalización realizadas/acciones de transversalización planeadas)*100</t>
  </si>
  <si>
    <t>Porcentaje de personas profesionalizadas</t>
  </si>
  <si>
    <t>(Personas que aprueban evaluación/personas que toman evaluación)*100</t>
  </si>
  <si>
    <t>Porcentaje de recomendaciones emitidas</t>
  </si>
  <si>
    <t>(Cantidad de recomendaciones emitidas / cantidad de recomendaciones detectadas)*100</t>
  </si>
  <si>
    <t>Porcentaje de canalizaciones a servicios de atención brindados a mujeres, adolescentes y niñas.</t>
  </si>
  <si>
    <t>(Cantidad de mujeres canalizadas que utilizan los servicios de atención/Cantidad de mujeres canalizadas a los servicios de atención del municipio)*100</t>
  </si>
  <si>
    <t>Variación porcentual en el aprendizaje currícular</t>
  </si>
  <si>
    <t>((Promedio de la suma de las evaluaciones post -Promedio de la suma de las evaluaciones pre)/Promedio de la suma de las evaluaciones pre)*100</t>
  </si>
  <si>
    <t>Porcentaje de actividades realizadas en materia de difusión de los derechos humanos</t>
  </si>
  <si>
    <t>(Actividades realizadas / actividades planeadas)*100</t>
  </si>
  <si>
    <t>483. Actividades de difusión de DDHH 5/5</t>
  </si>
  <si>
    <t>Porcentaje de personas beneficiadas por los programas de prevención del IMMR</t>
  </si>
  <si>
    <t>(Cantidad de personas beneficiadas/cantidad de personas alcanzadas)*100</t>
  </si>
  <si>
    <t>484. Personas beneficiadas 5/5</t>
  </si>
  <si>
    <t>Porcentaje de personas capacitadas</t>
  </si>
  <si>
    <t>(personas que aprueban capacitación/personas de toman capacitación)*100</t>
  </si>
  <si>
    <t>Porcentaje de instructoras/es certificadas/os</t>
  </si>
  <si>
    <t>(personas instructoras que aprueban certificación/personas instructoras que toman certificación) * 100</t>
  </si>
  <si>
    <t>Finanzas Públicas</t>
  </si>
  <si>
    <t>Porcentaje de informes financieros presentados que permitan la rendición de cuentas</t>
  </si>
  <si>
    <t>(Informes financieros periódicos presentados / Informes financieros periódicos según calendario) * 100</t>
  </si>
  <si>
    <t>Porcentaje de cierres mensuales realizados conforme al calendario interno oficial</t>
  </si>
  <si>
    <t>(Cierres contables mensuales realizados de conformidad con el programa / Cierres contables mensuales programados)*100</t>
  </si>
  <si>
    <t>Porcentaje de acciones realizadas para el registro  contable presupuestal oportuno de los ingresos</t>
  </si>
  <si>
    <t>(Acciones realizadas / Acciones programadas) *100</t>
  </si>
  <si>
    <t>Porcentaje de revisiones de cortes mensuales del ingreso</t>
  </si>
  <si>
    <t>(Total de cargas de ingresos mensuales realizadas al 5to día hábil / Total de cargas de ingresos) * 100</t>
  </si>
  <si>
    <t>Porcentaje de capacitaciones al recurso humano en cajas de cobro de ingresos</t>
  </si>
  <si>
    <t>(Capacitaciones realizadas / capacitacionres programadas) *100</t>
  </si>
  <si>
    <t>Porcentaje de actividades realizadas para la conciliación de los ingreso de acuerdo a la fuente del financiamiento</t>
  </si>
  <si>
    <t>(Conciliación de ingresos por fuente de financiamiento realizadas/Conciliación de ingresos por fuente programadas)*100</t>
  </si>
  <si>
    <t>Porcentaje de capacitaciones realizadas para la actualización del recurso humano en cobro de recaudación inmobiliaria</t>
  </si>
  <si>
    <t>Porcentaje de acciones realizadas para lograr el registro contable presupuestal</t>
  </si>
  <si>
    <t>Porcentaje de expedientes para pago de contratisas, proveedores y otros revisados</t>
  </si>
  <si>
    <t>(Cantidad de órdenes de pago revisadas / Órdenes de pago recibidas) * 100</t>
  </si>
  <si>
    <t>Porcentaje de revisiones periódicas realizadas de autorizaciones presupuestales</t>
  </si>
  <si>
    <t>(Revisiones de autorización presupuestal ejecutadas/Revisiones de autorización presupuestal programadas en el ejercicio fiscal vigente)*100</t>
  </si>
  <si>
    <t>Porcentaje de actividades realizadas para recuperación de fondos</t>
  </si>
  <si>
    <t>(Actividades realizadas / Actividades programadas) *100</t>
  </si>
  <si>
    <t>Porcentaje de acciones realizadas para lograr una vinculación efectiva</t>
  </si>
  <si>
    <t>Porcentaje de capacitaciones realizadas en materia contable presupuestal</t>
  </si>
  <si>
    <t>Porcentaje de lineamientos y/o procedimientos actualizados</t>
  </si>
  <si>
    <t>(Cantidad de procesos actualizados / Cantidad de procesos programados)*100</t>
  </si>
  <si>
    <t>Porcentaje de procesos administrativos creados</t>
  </si>
  <si>
    <t>(Cantidad de procesos creados / Cantidad de procesos programados)*100</t>
  </si>
  <si>
    <t>Porcentaje de mesas de trabajo intermunicipales realizadas para la resolución de problemas interno</t>
  </si>
  <si>
    <t>(Mesas de trabajo realizadas / mesas de trabajo programadas) *100</t>
  </si>
  <si>
    <t>Organización de la Administración Pública</t>
  </si>
  <si>
    <t>Porcentaje de procesos administrativos actualizados</t>
  </si>
  <si>
    <t>(Cantidad de procesos administrativos actualizados / cantidad de procesos administrativos programados a actualizar) *100</t>
  </si>
  <si>
    <t>Porcentaje de procesos administrativos revisados</t>
  </si>
  <si>
    <t>(Cantidad de procesos administrativos revisados / Cantidad de procesos administrativos indentificados)*100</t>
  </si>
  <si>
    <t>Porcentaje de talleres informativos realizados.</t>
  </si>
  <si>
    <t>(Número de talleres informativos realizados / Número de talleres informativos programados a realizar)*100</t>
  </si>
  <si>
    <t>Porcentaje de organigramas de la Administración Pública Central actualizados.</t>
  </si>
  <si>
    <t>(Número de organigramas actualizados / Número de organigramas programados a actualizar)*100</t>
  </si>
  <si>
    <t>Porcentaje de programas de actividades realizados.</t>
  </si>
  <si>
    <t>(Número de programaciones mensuales recibidos de las unidades administrativas de la DGA / Número de unidades administrativas de la DGA)*100</t>
  </si>
  <si>
    <t>Porcentaje de mesas de trabajo realizadas entre unidades administrativas.</t>
  </si>
  <si>
    <t>(Número de mesas de trabajo realizadas / Número de mesas de trabajo programadas a realizar)*100</t>
  </si>
  <si>
    <t>Porcentaje de comunicados informativos enviados.</t>
  </si>
  <si>
    <t>(Cantidad de comunicados informativos enviados a las unidades administrativas municipales / Cantidad de comunicados informativos programados a realizar envío a las unidades administrativas municipales)*100</t>
  </si>
  <si>
    <t>Porcentaje de reuniones realizadas para seguimiento oportuno</t>
  </si>
  <si>
    <t>(Cantidad de reuniones con personal de las unidades administrativas de la Secretaría de Finanzas y Administración realizadas / Cantidad de reuniones con personal de las unidades administrativas de la Secretaría de Finanzas y Administración programadas a realizar)*100</t>
  </si>
  <si>
    <t>Fiscalización y Rendición de Cuentas</t>
  </si>
  <si>
    <t>Índice de fiscalización del gobierno municipal</t>
  </si>
  <si>
    <t>(((Dependencias y entidades de la Administración Pública Municipal y Paramunicipal con auditorías realizadas en temas de Cuenta Pública, Financieras, Desempeño u Obra Pública / Dependencias y entidades de la Administración Pública Municipal y Paramunicipal) + (Auditorías internas realizadas conforme al Programa Anual de Auditorías / Total de auditorías internas contempladas en el Programa Anual de Auditorías))/2)*100</t>
  </si>
  <si>
    <t>Variación de observaciones derivadas de auditorías internas turnadas a la Dirección de Control Interno e Investigación</t>
  </si>
  <si>
    <t>((Observaciones derivadas de auditorías internas turnadas a la Dirección de Control Interno e Investigación en t / Observaciones derivadas de auditorías internas turnadas a la Dirección de Control Interno e Investigación en t-1)-1)*100</t>
  </si>
  <si>
    <t>Porcentaje de auditorias realizadas conforme al Programa de Trabajo de la Dirección de Fiscalización</t>
  </si>
  <si>
    <t>(Auditorias realizadas a dependencias y entidades de la Administración Pública Municipal y Paramunicipal / Total de auditorias establecidas en el Programa de Trabajo de la Dirección de Fiscalización)*100</t>
  </si>
  <si>
    <t>Porcentaje de auditorías con actas de inicio formalizadas</t>
  </si>
  <si>
    <t>(Auditorías con actas de inicio formalizadas / Total de auditorias establecidas en el Programa de Trabajo de la Dirección de Fiscalización)*100</t>
  </si>
  <si>
    <t xml:space="preserve">Porcentaje de requerimientos atendidos para auditorías emitidas por la Dirección de Fiscalización </t>
  </si>
  <si>
    <t>(Requerimientos para auditorías emitidos por la Dirección de Fiscalización atendidas en tiempo y forma / Oficios de solicitud de información para auditorías enviados a las dependencias y entidades)*100</t>
  </si>
  <si>
    <t>Porcentaje de requerimientos atendidos para auditorías emitidas por los Órganos de Fiscalización Superior</t>
  </si>
  <si>
    <t>(Requerimientos para auditorías emitidos por los Órganos de Fiscalización Superior atendidas en tiempo y forma / Oficios de solicitud de información para auditorías de Órganos de Fiscalización Superior enviados a las dependencias y entidades)*100</t>
  </si>
  <si>
    <t>Porcentaje de observaciones preliminares derivadas de auditorías notificadas a los entes fiscalizados</t>
  </si>
  <si>
    <t>(Observaciones preliminares derivadas de auditorías notificadas a los entes fiscalizados / Total de observaciones preliminares derivadas de auditorías)*100</t>
  </si>
  <si>
    <t>Porcentaje de informes de resultados de auditorías entregados</t>
  </si>
  <si>
    <t>(Informes de resultados de auditorías entregados / Auditorías realizadas a dependencias y entidades de la Administración Pública Municipal y Paramunicipal)*100</t>
  </si>
  <si>
    <t>Porcentaje de dependencias y entidades con mecanismos de vigilancia y supervisión aplicados</t>
  </si>
  <si>
    <t>(Dependencias y entidades de la Administración Pública Municipal y Paramunicipal atendidos con mecanismos de vigilancia y supervisión /  Total de dependencias y entidades de la Administración Pública Municipal y Paramunicipal)*100</t>
  </si>
  <si>
    <t>Porcentaje de licitaciones de adquisiciones verificadas</t>
  </si>
  <si>
    <t>(Asistencias y supervisión a procesos de licitación de adquisiciones / Total de licitaciones de adquisiciones realizadas por el municipio)*100</t>
  </si>
  <si>
    <t>Porcentaje de dependencias y entidades que recibieron asesoría y orientación en materia de fiscalización</t>
  </si>
  <si>
    <t>(Dependencias y entidades que recibieron asesoría y orientación en materia de fiscalización / Total de dependencias y entidades de la Administración Pública Municipal y Paramunicipal que solicitaron asesoría y orientación en materia de fiscalización)*100</t>
  </si>
  <si>
    <t>Control Interno e Investigación</t>
  </si>
  <si>
    <t xml:space="preserve">Tasa de denuncias por faltas administrativas presentadas contra servidores públicos </t>
  </si>
  <si>
    <t>(Denuncias por faltas administrativas presentadas contra servidores públicos / Total de servidores públicos de base y de confianza que se encuentran activos)*1,000</t>
  </si>
  <si>
    <t>Índice de conclusión de investigaciones de la Contraloría Municipal</t>
  </si>
  <si>
    <t>((Investigaciones de la Contraloría Municipal con acuerdos de conclusión  + Informes de Presunta Responsabilidad Administrativa de la Contraloría Municipal turnados a la Autoridad Substanciadora) / (Investigaciones de la Contraloría Municipal rezagadas de ejercicios fiscales anteriores + Investigaciones de la Contraloría Municipal iniciadas durante el ejercicio fiscal))*100</t>
  </si>
  <si>
    <t>Índice de conclusión de investigaciones de la Comisión de Honor y Justicia</t>
  </si>
  <si>
    <t>((Investigaciones de la Comisión de Honor y Justicia con acuerdos de conclusión + Informes de Presunta Responsabilidad Administrativa de la Comisión de Honor y Justicia turnados a la Autoridad Substanciadora) / (Investigaciones de la Comisión de Honor y Justicia rezagadas de ejercicios fiscales anteriores + Investigaciones de la Comisión de Honor y Justicia iniciadas durante el ejercicio fiscal))*100</t>
  </si>
  <si>
    <t xml:space="preserve">Porcentaje de denuncias contra servidores públicos atendidas </t>
  </si>
  <si>
    <t>(Denuncias contra servidores públicos atendidas / Denuncias contra servidores públicos presentadas ante la unidad investigadora)*100</t>
  </si>
  <si>
    <t>Porcentaje de ciudadanos atendidos por la unidad investigadora</t>
  </si>
  <si>
    <t>(Ciudadanos atendidos por la unidad investigadora / Ciudadanos que acuden a la unidad investigadora para presentar denuncias)*100</t>
  </si>
  <si>
    <t>Promedio de denuncias presentadas ante la unidad investigadora</t>
  </si>
  <si>
    <t>(Denuncias presentadas ante la unidad investigadora / Ciudadanos atendidos por la unidad investigadora)*100</t>
  </si>
  <si>
    <t>Porcentaje de denuncias en materia de género atendidas por servidoras públicas</t>
  </si>
  <si>
    <t>(Denuncias en materia de género atendidas por servidoras públicas / Denuncias en materia de género presentadas ante la unidad investigadora)*100</t>
  </si>
  <si>
    <t>Porcentaje de denuncias por presuntas faltas administrativas a los que se inició investigación</t>
  </si>
  <si>
    <t>(Denuncias por presuntas faltas administrativas a los que se inició investigación / Denuncias por presuntas faltas administrativas presentadas)*100</t>
  </si>
  <si>
    <t>Porcentaje de denuncias en materia de género por presuntas faltas administrativas a los que se inició investigación</t>
  </si>
  <si>
    <t>(Denuncias en materia de género por presuntas faltas administrativas a los que se inició investigación / Denuncias en materia de género por presuntas faltas administrativas presentadas)*100</t>
  </si>
  <si>
    <t>Porcentaje de denuncias admitidas que cuentan con acuerdos de radicación</t>
  </si>
  <si>
    <t>(Denuncias admitidas que cuentan con acuerdos de radicación / Total de denuncias admitidas por la Dirección de Control Interno e Investigación)*100</t>
  </si>
  <si>
    <t>Porcentaje de expedientes de presunta responsabilidad administrativa calificados</t>
  </si>
  <si>
    <t>(Expedientes de presunta responsabilidad administrativa que cuentan con calificación / Expedientes de presunta responsabilidad administrativa integrados)*100</t>
  </si>
  <si>
    <t>Porcentaje de notificaciones de faltas administrativas no graves entregadas a los denunciantes</t>
  </si>
  <si>
    <t>(Notificaciones de faltas administrativas no graves entregadas a los denunciantes / Notificaciones de faltas administrativas no graves generadas)*100</t>
  </si>
  <si>
    <t>Porcentaje de notificaciones de faltas administrativas graves entregadas al Tribunal de Justicia Administrativa</t>
  </si>
  <si>
    <t>(Notificaciones de faltas administrativas graves entregadas al Tribunal de Justicia Administrativa / Notificaciones de faltas administrativas graves generadas)*100</t>
  </si>
  <si>
    <t>Porcentaje de Informes de Presunta Responsabilidad Administrativa turnados al área substanciadora</t>
  </si>
  <si>
    <t xml:space="preserve">(Informes de Presunta Responsabilidad Administrativa turnados al área substanciadora / Informes de Presunta Responsabilidad Administrativa con resolución grave o no grave)*100 </t>
  </si>
  <si>
    <t>Control Interno y Evaluación del Desempeño</t>
  </si>
  <si>
    <t>Variación en  el  Índice General de Avance en PbR-SED</t>
  </si>
  <si>
    <t>((Índice General de Avance en PbR-SED en t / Índice General de Avance en PbR-SED en t-1)-1)*100</t>
  </si>
  <si>
    <t>Porcentaje de implantación del sistema de control interno y evaluación del desempeño</t>
  </si>
  <si>
    <t>(((Dependencias municipales que aplican el sistema de control interno / Total de dependencias y entidades de la Administración Pública Municipal) + (Dependencias municipales y paramunicipales que aplican el sistema de evaluación del desempeño / Total de dependencias y entidades de la Administración Pública Municipal y Paramunicipal))/2)*100</t>
  </si>
  <si>
    <t>Porcentaje de Programas presupuestarios y Programas Operativos Anuales con ficha de revisión de indicadores</t>
  </si>
  <si>
    <t>(Programas presupuestarios y Programas Operativos Anuales con ficha de revisión de indicadores / Total de Programas presupuestarios y Programas Operativos Anuales vigentes en el ejercicio fiscal)*100</t>
  </si>
  <si>
    <t xml:space="preserve">Porcentaje de indicadores de los informes de avance trimestrales revisados y analizados </t>
  </si>
  <si>
    <t>(Indicadores de los informes de avance trimestrales revisados y analizados / Indicadores que integran los informes de avance trimestrales)*100</t>
  </si>
  <si>
    <t xml:space="preserve">Porcentaje de indicadores con perspectiva de género de los informes de avance trimestrales revisados y analizados </t>
  </si>
  <si>
    <t>(Indicadores con perspectiva de género revisados y analizados / Indicadores con perspectiva de género que integran los informes de avance trimestrales)*100</t>
  </si>
  <si>
    <t>Porcentaje de oficios de observaciones y justificación enviados a las dependencias municipales y paramunicipales</t>
  </si>
  <si>
    <t>(Oficios de observaciones y justificación enviados a las dependencias municipales y paramunicipales / Dependencias municipales y paramunicipales con observaciones derivadas del análisis)*100</t>
  </si>
  <si>
    <t>Porcentaje de actividades realizadas conforme al cronograma de ejecución del Programa Anual de Evaluación</t>
  </si>
  <si>
    <t>(Actividades realizadas conforme al cronograma de ejecución del Programa Anual de Evaluación / Actividades contempladas conforme al cronograma de ejecución del Programa Anual de Evaluación)*100</t>
  </si>
  <si>
    <t>Porcentaje de actividades relativas a las evaluaciones con perspectiva de género realizadas conforme al cronograma de ejecución del Programa Anual de Evaluación</t>
  </si>
  <si>
    <t>(Actividades relativas a las evaluaciones con perspectiva de género realizadas conforme al cronograma de ejecución del Programa Anual de Evaluación / Actividades relativas a las evaluaciones con perspectiva de género contempladas conforme al cronograma de ejecución del Programa Anual de Evaluación)*100</t>
  </si>
  <si>
    <t>Porcentaje de documentos de trabajo derivados del Mecanismo de Aspectos Susceptibles de Mejora revisados y validados</t>
  </si>
  <si>
    <t>(Documentos de trabajo derivados del Mecanismo de Aspectos Susceptibles de Mejora revisados y validados / Total de documentos de trabajo derivados del Mecanismo de Aspectos Susceptibles de Mejora)*100</t>
  </si>
  <si>
    <t>Porcentaje de actividades para la implantación del Sistema de Control Interno</t>
  </si>
  <si>
    <t>(Actividades para la implantación del Sistema de Control Interno realizadas / Actividades para la implantación del Sistema de Control Interno establecidas en el programa anual de trabajo) * 100</t>
  </si>
  <si>
    <t>Porcentaje de asesorías brindadas en materia de control interno a dependencias municipales</t>
  </si>
  <si>
    <t>(Asesorías brindadas en materia de control interno a dependencias municipales / Asesorías en materia de control interno solicitadas por dependencias municipales)*100</t>
  </si>
  <si>
    <t>Porcentaje de actividades de difusión del código de ética realizadas</t>
  </si>
  <si>
    <t>(Actividades de difusión del código de ética realizadas / Actividades de difusión del código de ética contempladas en el programa anual de trabajo)*100</t>
  </si>
  <si>
    <t>Porcentaje de reportes de control interno elaborados</t>
  </si>
  <si>
    <t>(Reportes de control interno elaborados / Reportes de control interno requeridos)*100</t>
  </si>
  <si>
    <t>Porcentaje de servidores públicos capacitados en materia de control interno</t>
  </si>
  <si>
    <t>(Servidores públicos capacitados en materia de control interno / Total de servidores públicos designado como enlaces de control interno)*100</t>
  </si>
  <si>
    <t>Porcentaje de unidades administrativas que actualizan el sistema entrega recepción</t>
  </si>
  <si>
    <t>(Unidades administrativas que actualizan el sistema de entrega recepción / Total de unidades administrativas del municipio) *100</t>
  </si>
  <si>
    <t>Porcentaje de revisiones de actualización del sistema entrega recepción realizadas</t>
  </si>
  <si>
    <t>(Revisiones de actualización del sistema entrega recepción realizadas /  Revisiones de actualización del sistema entrega recepción requeridas)*100</t>
  </si>
  <si>
    <t>Porcentaje de servidores públicos capacitados en materia de entrega recepción</t>
  </si>
  <si>
    <t>(Servidores públicos capacitados en materia de entrega recepción / Total de servidores públicos designado como enlaces de entrega recepción)*100</t>
  </si>
  <si>
    <t>Porcentaje de servidores públicos que presentan su declaración patrimonial e intereses</t>
  </si>
  <si>
    <t>(Servidores públicos que presentan su declaración patrimonial de inicio + Servidores públicos que presentan su declaración patrimonial de modificación + Servidores públicos que presentan su declaración patrimonial de conclusión  / Servidores públicos que requieren presentar su declaración patrimonial Servidores )*100</t>
  </si>
  <si>
    <t>Porcentaje de declaraciones patrimoniales de inicio o modificación con acuse de presentación</t>
  </si>
  <si>
    <t>(Declaraciones patrimoniales de inicio o modificación con acuse de presentación / Servidores públicos registrados en nómina obligados a presentación de declaraciones patrimoniales de inicio o modificación)*100</t>
  </si>
  <si>
    <t>Corrupción Cero</t>
  </si>
  <si>
    <t>Tasa de servidores públicos sancionados por faltas administrativas</t>
  </si>
  <si>
    <t>(Servidores públicos sancionados por faltas administrativas / Total de servidores públicos de base y de confianza que se encuentran activos)*1,000</t>
  </si>
  <si>
    <t>Variación de Procedimientos de Responsabilidades Administrativas sancionados como no graves</t>
  </si>
  <si>
    <t>(Procedimientos de Responsabilidades Administrativas sancionados como no graves en t / Procedimientos de Responsabilidades Administrativas sancionados como no graves en t-1)-1)*100</t>
  </si>
  <si>
    <t>Porcentaje de Procedimientos de Responsabilidad Administrativa por faltas no graves con resolución emitida</t>
  </si>
  <si>
    <t>(Procedimientos de Responsabilidad Administrativa por faltas no graves con resolución emitida / Procedimientos de Responsabilidad Administrativa por faltas no graves iniciados)*100</t>
  </si>
  <si>
    <t>Porcentaje de Informes de Presunta Responsabilidad Administrativa revisados y admitidos</t>
  </si>
  <si>
    <t>(Informes de Presunta Responsabilidad Administrativa revisados y admitidos / Informes de Presunta Responsabilidad Administrativa turnados por el área de investigación)*100</t>
  </si>
  <si>
    <t>Porcentaje de Informes de Presunta Responsabilidad Administrativa admitidos para proceso dentro de los tres días posteriores a su recepción</t>
  </si>
  <si>
    <t>(Informes de Presunta Responsabilidad Administrativa admitidos para proceso dentro de los tres días posteriores a su recepción / Informes de Presunta Responsabilidad Administrativa turnados por el área de investigación)*100</t>
  </si>
  <si>
    <t>Porcentaje de Informes de Presunta Responsabilidad Administrativa con Acuerdo de Inicio o Radicación</t>
  </si>
  <si>
    <t>(Informes de Presunta Responsabilidad Administrativa con Acuerdo de Inicio o Radicación / Informes de Presunta Responsabilidad Administrativa turnados por el área de investigación)*100</t>
  </si>
  <si>
    <t>Porcentaje de notificaciones a presuntos responsables entregadas</t>
  </si>
  <si>
    <t>(Notificaciones a presuntos responsables entregadas / Notificaciones a presuntos responsables emitidas por la autoridad substanciadora)*100</t>
  </si>
  <si>
    <t>Porcentaje de expedientes del Procedimiento de Responsabilidades Administrativas por faltas graves enviados al Tribunal de Justicia Administrativa en un plazo menor a 3 días posteriores a la audiencia inicial</t>
  </si>
  <si>
    <t>(Expedientes del Procedimiento de Responsabilidades Administrativas por faltas graves enviados al Tribunal de Justicia Administrativa en un plazo menor a 3 días posteriores a la audiencia inicial / Expedientes del Procedimiento de Responsabilidades Administrativas por faltas graves integrados)*100</t>
  </si>
  <si>
    <t>Porcentaje de sanciones administrativas notificadas al servidor público</t>
  </si>
  <si>
    <t xml:space="preserve">(Sanciones administrativas notificadas al servidor público / Sanciones administrativas notificadas para ejecución) *100 </t>
  </si>
  <si>
    <t>Porcentaje de Procedimiento de Responsabilidades Administrativas con sanciones administrativas impuestas</t>
  </si>
  <si>
    <t>(Procedimiento de Responsabilidades Administrativas con sanciones administrativas impuestas / Procedimiento de Responsabilidades Administrativas con resolución dictada)*100</t>
  </si>
  <si>
    <t>Porcentaje de incidentes promovidos en contra de las Resoluciones de los Procedimientos de Responsabilidades Administrativas resueltos</t>
  </si>
  <si>
    <t>(Incidentes promovidos en contra de las Resoluciones de los Procedimientos de Responsabilidades Administrativas resueltos / Incidentes promovidos en contra de las Resoluciones de los Procedimientos de Responsabilidades Administrativas recibidos)</t>
  </si>
  <si>
    <t>Porcentaje de campañas de prevención y combate a la corrupción realizadas</t>
  </si>
  <si>
    <t>(Campañas de prevención y combate a la corrupción realizadas / Campañas de prevención y combate a la corrupción a cargo de la Dirección de Anticorrupción)*100</t>
  </si>
  <si>
    <t>Porcentaje de servidores públicos que participaron en capacitaciones en materia de anticorrupción</t>
  </si>
  <si>
    <t>(Servidores públicos que asistieron en capacitaciones en materia de anticorrupción / Total de servidores públicos convocados a las capacitaciones en materia de anticorrupción impartidas)*100</t>
  </si>
  <si>
    <t>Porcentaje de servidoras públicas convocadas a capacitaciones en materia de anticorrupción</t>
  </si>
  <si>
    <t>(Servidoras públicas convocadas a capacitaciones en materia de anticorrupción / Total de servidores públicos que participaron en capacitaciones en materia de anticorrupción)*100</t>
  </si>
  <si>
    <t>Porcentaje de dependencias de la Administración Pública Municipal y Paramunicipal capacitadas en materia de integridad y buenas prácticas de gobierno</t>
  </si>
  <si>
    <t>(Dependencias de la Administración Pública Municipal y Paramunicipal capacitadas en materia de integridad y buenas prácticas de gobierno / Total de dependencias que integran la Administración Pública Municipal y Paramunicipal)*100</t>
  </si>
  <si>
    <t>Porcentaje de actividades derivadas de convenios de colaboración firmados por la Dirección de Anticorrupción realizadas</t>
  </si>
  <si>
    <t>(Actividades derivadas de convenios de colaboración firmados por la Dirección de Anticorrupción realizadas / Actividades derivadas de convenios de colaboración firmados por la Dirección de Anticorrupción)*100</t>
  </si>
  <si>
    <t>Transparencia y Acceso a la Información Pública</t>
  </si>
  <si>
    <t>Tasa de variación del resultado de la métrica de gobierno abierto</t>
  </si>
  <si>
    <t>((Resultado de la métrica de gobierno abierto en t / Resultado de la métrica de gobierno abierto en t-1)-1)*100</t>
  </si>
  <si>
    <t>Índice compuesto de acceso a la información</t>
  </si>
  <si>
    <t>(.50*(promedio de 4 calificaciones vigentes otorgadas por órgano garante))+(.50*((1-(recursos de revisión registrados / solicitudes de acceso a la información y derechos ARCO)))*100))</t>
  </si>
  <si>
    <t>Índice</t>
  </si>
  <si>
    <t>Porcentaje de solicitudes de acceso a la información y derechos ARCO contestadas</t>
  </si>
  <si>
    <t>(Solicitudes de acceso a la información y derechos ARCO contestadas / Solicitudes de acceso a la información y derechos ARCO recibidas)*100</t>
  </si>
  <si>
    <t>Porcentaje de solicitudes de acceso a la información pública respondidas en los plazos establecidos en la normatividad vigente</t>
  </si>
  <si>
    <t>(Solicitudes de acceso a la información pública respondidas en los plazos establecidos en la normatividad vigente / Solicitudes de información de acceso a la información pública recibidas)*100</t>
  </si>
  <si>
    <t>Porcentaje de sujetos obligados capacitados en materia de acceso a la información y derechos ARCO</t>
  </si>
  <si>
    <t>(Sujetos obligados capacitados en materia de acceso a la información y derechos ARCO / Total de sujetos obligados de la Administración Pública Municipal y Paramunicipal)*100</t>
  </si>
  <si>
    <t>Porcentaje de obligaciones de transparencia publicadas</t>
  </si>
  <si>
    <t>(Número de obligaciones de transparencia publicadas / Número de obligaciones de transparencia asignadas por tabla de aplicabilidad) * 100</t>
  </si>
  <si>
    <t>Porcentaje de Sujetos Obligados verificados en la publicación de obligaciones de transparencia en medios electrónicos</t>
  </si>
  <si>
    <t>(Sujetos obligados con verificación de  publicación de obligaciones de transparencia en medios electrónicos / Sujetos obligados a publicar   obligaciones de transparencia en medios electrónicos) * 100</t>
  </si>
  <si>
    <t>Atención Ciudadana</t>
  </si>
  <si>
    <t>Porcentaje de personas satisfechas en la atención del trámite solicitado</t>
  </si>
  <si>
    <t>(Número de personas satisfechas en la atención/Número de personas encuestadas que recibieron una atención)*100</t>
  </si>
  <si>
    <t>(Cantidad de informes realizados/Cantidad de informes por realizar)*100</t>
  </si>
  <si>
    <t>Porcentaje de folios de atención generados en los mecanismos brindados</t>
  </si>
  <si>
    <t>(Número de folios generados/Número de peticiones presentadas)*100</t>
  </si>
  <si>
    <t>Porcentaje de juntas vecinales realizadas</t>
  </si>
  <si>
    <t>Porcentaje de recorridos realizados</t>
  </si>
  <si>
    <t>(Número de recorridos realizados/Número de recorridos programados)*100</t>
  </si>
  <si>
    <t>Porcentaje miercóles ciudadanos realizados</t>
  </si>
  <si>
    <t>(Número de miercóles ciudadanos realizados/Número de miercóles ciudadanos programados)*100</t>
  </si>
  <si>
    <t>Porcentaje de oficios realizados sobre folios fuera de tiempo</t>
  </si>
  <si>
    <t>(Número de oficios redactados y enviados/Número de oficios requeridos ar enviar)*100</t>
  </si>
  <si>
    <t>Porcentaje de propuestas generadas para la mejora del sistema</t>
  </si>
  <si>
    <t>(Propuesta de mejora realizada/Propuesta de mejora a realizar)*100</t>
  </si>
  <si>
    <t>Porcentaje de catálogos elaborados para conocer el plazo de respuesta de las peticiones</t>
  </si>
  <si>
    <t>(Catalogo elaborado/Catalogo por elaborar)*100</t>
  </si>
  <si>
    <t>Difusión Institucional</t>
  </si>
  <si>
    <t>Porcentaje de planes de campaña realizados</t>
  </si>
  <si>
    <t>(Cantidad de campañas realizadas) /Cantidad de Campañas recibidas)*100</t>
  </si>
  <si>
    <t>Tasa de variación porcentual de campañas de difusión realizadas</t>
  </si>
  <si>
    <t>(Cantidad de campañas realizadas en el presente año) - (Cantidad de campañas realizadas en año anterior)/ Cantidad de campañas realizadas en el año anterior)*100</t>
  </si>
  <si>
    <t>Porcentaje de boletines difundidos en radio, prensa, television y medios web</t>
  </si>
  <si>
    <t>(Cantidad de boletines difundidos) / Cantidad de boletines solicitados)*100</t>
  </si>
  <si>
    <t>Porcentaje de solicitudes atendidas para difusión de avisos o campañas.</t>
  </si>
  <si>
    <t>(Cantidad de oficios atendidos de las secretarías/Cantidad de oficios recibidos)*100</t>
  </si>
  <si>
    <t>Porcentaje de atención a las solicitudes recibidas por redes sociales de atencion ciudadana</t>
  </si>
  <si>
    <t>(Cantidad de solicitud atendidas / Cantidad de solicitud recibidas) *100</t>
  </si>
  <si>
    <t>(Cantidad de campañas difundidos) / Cantidad de campañas solicitadas)*100</t>
  </si>
  <si>
    <t>Porcentaje de calendarios mensuales elaborados</t>
  </si>
  <si>
    <t>(Calendarios elaborados/Calendarios a realizar)*100</t>
  </si>
  <si>
    <t>Porcentaje de reportes generados sobre resultados de redes sociales</t>
  </si>
  <si>
    <t>(Cantidad de reportes generados/Cantidad de reportes planeados)*100</t>
  </si>
  <si>
    <t>Planeación y Proyectos Estratégicos</t>
  </si>
  <si>
    <t>Porcentaje de áreas que desarrollan sus programas bajo la Metodología del Marco Lógico</t>
  </si>
  <si>
    <t>(Áreas que desarrollan la metodología / total de áreas del municipio)*100</t>
  </si>
  <si>
    <t>Variación porcentual en el Índice alcanzado en la etapa de planeación por la S.H.C.P.</t>
  </si>
  <si>
    <t>Resultado emitido por la S.H.C.P.</t>
  </si>
  <si>
    <t>Porcentaje de informes de indicadores realizados de avance trimestral</t>
  </si>
  <si>
    <t>(Informes trimestrales elaborados / informes trimestrales a realizar)*100</t>
  </si>
  <si>
    <t>Porcentaje de instructivos emitidos para el uso de la plataforma de indicadores</t>
  </si>
  <si>
    <t>(Instructivo elaborado / instructivo planeado)*100</t>
  </si>
  <si>
    <t>Porcentaje de capacitaciones y/o asesorías impartidas a los enlaces en la plataforma de indicadores</t>
  </si>
  <si>
    <t>(Cantidad de capacitaciones y/o asesorías impartidas / cantidad de capacitaciones y/o asesorías programas y/o solicitadas)*100</t>
  </si>
  <si>
    <t>Porcentaje de áreas que recibieron capacitación en materia de planeación</t>
  </si>
  <si>
    <t>(Cantidad de capacitaciones realizadas / cantidad de capacitaciones programadas)*100</t>
  </si>
  <si>
    <t xml:space="preserve">Porcentaje de reportes elaborados para la integración del Informe de Gobierno </t>
  </si>
  <si>
    <t>(Reportes elaborados / reportes programados)*100</t>
  </si>
  <si>
    <t>Porcentaje de fichas de proyectos estratégicos solicitadas</t>
  </si>
  <si>
    <t>(Fichas técnicas solicitadas / cantidad de proyectos estratégicos)*100</t>
  </si>
  <si>
    <t>Porcentaje de seguimientos realizados a las líneas de acción del Plan Municipal de Desarrollo</t>
  </si>
  <si>
    <t>(Seguimientos realizados / seguimientos programados)*100</t>
  </si>
  <si>
    <t xml:space="preserve">Gobierno Digital </t>
  </si>
  <si>
    <t>Porcentaje de sistemas desarrollados por la Dirección de Gobierno Digital, distribuidos con licencias libres y de código abierto publicados</t>
  </si>
  <si>
    <t>(Cantidad de sistemas desarrollados publicados/ Cantidad de sistemas desarrollados por publicar)*100</t>
  </si>
  <si>
    <t xml:space="preserve">Porcentaje de trámites o servicios librados en la Ventanilla de Trámites </t>
  </si>
  <si>
    <t>(Cantidad de trámites o servicios liberados/ Cantidad de trámites y servicios por liberar)*100</t>
  </si>
  <si>
    <t>Porcentaje de sistemas integrados al sistema de autenticación</t>
  </si>
  <si>
    <t>(Cantidad de sistemas integrados al sistema de autenticación/ Cantidad de sistemas por integrar al sistema de autenticación) *100</t>
  </si>
  <si>
    <t>Porcentaje de colaboraciones con otras entidades gubernamentales, organismos internacionales o particulares para intercambiar datos entre sistemas de información para complementar proyectos de Gobierno Digital.</t>
  </si>
  <si>
    <t>(Cantidad de acuerdos generados para el intercambio de datos/ Cantidad  de acuerdos por generar para el intercambio de datos)*100</t>
  </si>
  <si>
    <t>Porcentaje de analíticas generadas a partir de los sistemas digitales del municipio de Monterrey publicados vía web.</t>
  </si>
  <si>
    <t>(Cantidad de analíticas generadas/ Cantidad de analíticas por generar)*100</t>
  </si>
  <si>
    <t>Porcentaje de procesos de participación ciudadana llevados a cabo en la plataforma de DECIDIM.</t>
  </si>
  <si>
    <t>(Cantidad de procesos de participación ciudadana realizados/ Cantidad de procesos de participación ciudadana por realizar)*100</t>
  </si>
  <si>
    <t xml:space="preserve">Porcentaje de mesas de trabajo con las distintas dependencias para la colaboración. </t>
  </si>
  <si>
    <t>(Cantidad de mesas de trabajo con dependencias de la APM realizadas/ Cantidad de mesas de trabajo con la APM por realizar)*100</t>
  </si>
  <si>
    <t>Porcentaje de capacitaciones relacionadas con la transformación digital impartidos por la Dirección de Gobierno Digital a servidores públicos de otras Dependencias y Entidades de la APM</t>
  </si>
  <si>
    <t>(Cantidad de capacitaciones relacionadas con la transformación digital realizadas/Cantidad de capacitaciones relacionadas la transformación digital a realizar)*100</t>
  </si>
  <si>
    <t>Porcentaje de sistemas integrados a la capa de abstracción común y única que permita acceder a los datos de modo que nuevas aplicaciones puedan acceder a la información de aplicaciones heredadas.</t>
  </si>
  <si>
    <t>(Cantidad de sistemas integrados/ Cantidad de sistemas por integrar)*100</t>
  </si>
  <si>
    <t>Porcentaje de propuestas normativas elaboradas y presentadas en materia de gestión de datos, gobernanza digital y/o gobernanza tecnológica.</t>
  </si>
  <si>
    <t xml:space="preserve">(Propuestas normativas elaboradas y presentados/Propuesta normativas a elaborar)*100 </t>
  </si>
  <si>
    <t>Mejora Regulatoria</t>
  </si>
  <si>
    <t>Porcentaje de trámites y servicios con impacto en el desarrollo económico mejorados</t>
  </si>
  <si>
    <t xml:space="preserve">(Cantidad de recomendaciones OCDE realizadas/Cantidad de recomendaciones)*100 </t>
  </si>
  <si>
    <t>Porcentaje de regulaciones, trámites y servicios mejorados</t>
  </si>
  <si>
    <t xml:space="preserve">(Cantidad de regulaciones, trámites y servicios mejorados/Cantidad de regulaciones, trámites y servicios vigentes)*100 </t>
  </si>
  <si>
    <t>Variación porcentual de días reducidos en la resolución de trámites y servicios para la apertura de empresas</t>
  </si>
  <si>
    <t>(Cantidad total de días necesarios para la resolución de trámites para apertura de empresas en el periodo vigente/ Cantidad total de días necesarios para la resolución del trámites para apertura de empresas en el periodo anterior)-1*100)</t>
  </si>
  <si>
    <t>Porcentaje de trámites en el registro de trámites</t>
  </si>
  <si>
    <t>(Cantidad de trámites y servicios simplificados/Cantidad de trámites y servicios programados para simplificar)*100</t>
  </si>
  <si>
    <t xml:space="preserve">Porcentaje de trámites con lenguaje claro y ciudadano </t>
  </si>
  <si>
    <t>(Cantidad de trámites y servicios con lenguaje veraz, claro y ciudadano / Cantidad de trámites y servicios)*100</t>
  </si>
  <si>
    <t>Porcentaje de regulaciones de alto impacto en la apertura de empresas mejoradas</t>
  </si>
  <si>
    <t>(Cantidad de regulaciones mejoradas / Cantidad de regulaciones)*100</t>
  </si>
  <si>
    <t>Porcentaje de regulaciones del marco regulatorio vigente simplificadas - abrogadas</t>
  </si>
  <si>
    <t>(Cantidad de regulaciones programadas para simplificación o abrogación / Cantidad de regulaciones vigentes)*100</t>
  </si>
  <si>
    <t>Porcentaje de regulaciones de alto impacto emitidas</t>
  </si>
  <si>
    <t>(Cantidad de regulaciones de alto impacto emitidas/ Cantidad de regulaciones)*100</t>
  </si>
  <si>
    <t xml:space="preserve">Variación porcentual de requisitos reducidos para la obtención de trámites y servicios  para la apertura de empresas </t>
  </si>
  <si>
    <t>(Cantidad total de requisitos necesarios para la resolución de trámites para apertura de empresas en el periodo vigente/ Cantidad total de requisitos necesarios para la resolución del trámites para apertura de empresas en el periodo anterior)-1*100)</t>
  </si>
  <si>
    <t>Porcentaje de difusiones de los requisitos para la apertura de empresas</t>
  </si>
  <si>
    <t>(Cantidad de difusiones realizadas/ Cantidad de difusiones planeadas)*100</t>
  </si>
  <si>
    <t>Variación porcentual de requisitos simplificados y/o eliminados derivado de la interpretación correcta</t>
  </si>
  <si>
    <t>(Cantidad de requisitos simplificados y/o eliminados / Cantidad de requisitos sobre aquellos susceptibles de simplificarse o eliminarse)-1*100)</t>
  </si>
  <si>
    <t xml:space="preserve">Porcentaje capacitaciones de mejora regulatoria </t>
  </si>
  <si>
    <t>(Cantidad de capacitaciones realizadas/ Capacitaciones planeadas)*100</t>
  </si>
  <si>
    <t>Participación Ciudadana</t>
  </si>
  <si>
    <t>Porcentaje de Acciones de Participación Ciudadana realizadas.</t>
  </si>
  <si>
    <t>(Acciones de Participación Ciudadana implementadas/Acciones de Participación Ciudadana planeadas)*100</t>
  </si>
  <si>
    <t>Porcentaje de personas que consideran que tienen influencia en las decisiones del Gobierno.</t>
  </si>
  <si>
    <t>(Número de personas que consideran que tienen influencia en las decisiones de Gobierno/ Total de personas encuestadas)*100</t>
  </si>
  <si>
    <t>Porcentaje de juntas vecinales acreditadas</t>
  </si>
  <si>
    <t>(Cantidad de juntas vecinales acreditadas / Cantidad de juntas vecinales programadas) *100</t>
  </si>
  <si>
    <t>Porcentaje de Asambleas Vecinales realizadas</t>
  </si>
  <si>
    <t>(Cantidad de Asambleas Vecinales realizadas/Cantidad de Asambleas Vecinales programadas)*100</t>
  </si>
  <si>
    <t xml:space="preserve">Porcentaje de eventos convocados </t>
  </si>
  <si>
    <t>(Cantidad de eventos convocados/Cantidad de eventos convocados planeados)*100</t>
  </si>
  <si>
    <t>Porcentaje de avance de los compromisos contemplados en el Plan de Acción de Gobierno Abierto</t>
  </si>
  <si>
    <t>(Porcentaje de avance de compromisos del Plan de Acción de Gobierno Abierto/Porcentaje de avance de compromisos del Plan de Acción de Gobierno Abierto planeado)*100</t>
  </si>
  <si>
    <t xml:space="preserve">Porcentaje de mesas de trabajo realizadas. </t>
  </si>
  <si>
    <t>(Cantidad de mesas de trabajo realizadas/Cantidad de mesas de trabajo planeadas)*100</t>
  </si>
  <si>
    <t>Porcentaje de capacitaciones en materia de Gobierno Abierto realizadas</t>
  </si>
  <si>
    <t>(Cantidad de capacitaciones realizadas/Cantidad de capacitaciones planeadas)*100</t>
  </si>
  <si>
    <t xml:space="preserve">Porcentaje de proyectos electos con proceso de socialización de Presupuesto Participativo </t>
  </si>
  <si>
    <t>(Proyectos electos / Proyectos a elegir) * 100</t>
  </si>
  <si>
    <t>Porcentaje reuniones de socialización realizadas</t>
  </si>
  <si>
    <t>(Cantidad de reuniones realizadas/Cantidad de reuniones planeadas)*100</t>
  </si>
  <si>
    <t xml:space="preserve">Variación porcental en la votación en los proyectos de Presupuesto Participativo </t>
  </si>
  <si>
    <t>((Votación en el periodo actual / Votación en el periodo anterior) -1) * 100</t>
  </si>
  <si>
    <t xml:space="preserve">Porcentaje de Juntas Vecinales Capacitadas </t>
  </si>
  <si>
    <t>(Juntas Vecinales Capacitadas / Juntas Vecinales Acreditadas)*100</t>
  </si>
  <si>
    <t>Orientaciones</t>
  </si>
  <si>
    <t>Adolescentes con apoyo que detectados</t>
  </si>
  <si>
    <t>Servicios psicosociales conferidos a solicitados</t>
  </si>
  <si>
    <t>Niñas, niños y adolescentes recorridos</t>
  </si>
  <si>
    <t>Servicios brindados a niñas, pública</t>
  </si>
  <si>
    <t>Servicios integrales impartidos a programados</t>
  </si>
  <si>
    <t>Servicios preventivos de salud programados</t>
  </si>
  <si>
    <t>483. Circulos Restaurativos</t>
  </si>
  <si>
    <t>484. Talleres productivos</t>
  </si>
  <si>
    <t>446. Actividades de Incentivo y Asesoramiento para el Primer Empleo y Emprendimiento</t>
  </si>
  <si>
    <t>450. Espacios Publicos Intervenidos</t>
  </si>
  <si>
    <t>451. Espacios Publicos Intervenidos</t>
  </si>
  <si>
    <t>452. Miembros del Padron ReUrbanizarte</t>
  </si>
  <si>
    <t>455. Servicios y Actividades de Salud Integral de las Juventudes</t>
  </si>
  <si>
    <t>459. Actividades, talleres y apoyos deportivos y actividad fisica</t>
  </si>
  <si>
    <t>465. Actividades, talleres y apoyos deportivos y actividad fisica</t>
  </si>
  <si>
    <t>Reporte Bancario</t>
  </si>
  <si>
    <t>Presentación</t>
  </si>
  <si>
    <t>Listado de asistencia y Evidencia fotográfica</t>
  </si>
  <si>
    <t>Listado de asistencia y Evidencia Fotográfica</t>
  </si>
  <si>
    <t>Listado de Ciudadanos</t>
  </si>
  <si>
    <t>Listado de Empresas</t>
  </si>
  <si>
    <t>Captura de Pantalla</t>
  </si>
  <si>
    <t>Agenda turística-cultural</t>
  </si>
  <si>
    <t>283. Reporte de visitas 103/103</t>
  </si>
  <si>
    <t>285. Padrón de personas beneficiarias</t>
  </si>
  <si>
    <t>286. Padrón de personas beneficiarias</t>
  </si>
  <si>
    <t>296. Ficha técnica 1/1</t>
  </si>
  <si>
    <t>298. Padrón de personas beneficiarias</t>
  </si>
  <si>
    <t>300. Padrón de personas beneficiarias</t>
  </si>
  <si>
    <t>301. Padrón de personas beneficiarias</t>
  </si>
  <si>
    <t>312. Padrón de personas beneficiarias</t>
  </si>
  <si>
    <t>316.Padrón de personas beneficiarias</t>
  </si>
  <si>
    <t>319. Padrón de personas beneficiarias</t>
  </si>
  <si>
    <t>320. Reporte de mastografías y papanicolaous</t>
  </si>
  <si>
    <t>321. Base de datos de encuestas de satisfacción</t>
  </si>
  <si>
    <t>326. Base de datos de Pre y post aplicados</t>
  </si>
  <si>
    <t>327. Padrón de personas beneficiarias</t>
  </si>
  <si>
    <t>331. Padrón de personas beneficiarias</t>
  </si>
  <si>
    <t>340. Reporte de activación comunitaria</t>
  </si>
  <si>
    <t>348. Padrón de personas beneficiarias</t>
  </si>
  <si>
    <t>358. Padrón de personas beneficiarias</t>
  </si>
  <si>
    <t>141.Planos 17/17</t>
  </si>
  <si>
    <t>149.Planos 5/5</t>
  </si>
  <si>
    <t>150.Levantamiento 5/5</t>
  </si>
  <si>
    <t>178. Minuta</t>
  </si>
  <si>
    <t>181.Oficios,fotos 13/13</t>
  </si>
  <si>
    <t>182. Listado de expedientes</t>
  </si>
  <si>
    <t>186. Listas de asistencia,</t>
  </si>
  <si>
    <t>188. Listado de expedientes</t>
  </si>
  <si>
    <t>186.Lista de asistencia</t>
  </si>
  <si>
    <t>190. Minutas, fotos (2/2)</t>
  </si>
  <si>
    <t>192. Captura de pantalla</t>
  </si>
  <si>
    <t>208.Porcentaje de campañas de comunicación ejecutadas sobre el uso alternativo del agua 2/2</t>
  </si>
  <si>
    <t>213.Porcentaje de gestiones realizadas para la creación de huertos urbanos 3/3</t>
  </si>
  <si>
    <t>222.Porcentaje de talleres, pláticas y eventos realizados para aprovechamiento de residuos sólidos urbanos 2/2</t>
  </si>
  <si>
    <t xml:space="preserve"> </t>
  </si>
  <si>
    <t>45. Eventos realizados- informe e infografia</t>
  </si>
  <si>
    <t>46. Convenios. Convenio e infografia</t>
  </si>
  <si>
    <t>47. Policias atendidos- informe de registros</t>
  </si>
  <si>
    <t>49. Comites seguridad- listas de asistencia</t>
  </si>
  <si>
    <t>50. Comites conformados- actas constitutivas</t>
  </si>
  <si>
    <t>51. Comites que tienen chat- registro</t>
  </si>
  <si>
    <t>53. Personas beneficiadas. Registro</t>
  </si>
  <si>
    <t>54- Servicios CAIPA- registro</t>
  </si>
  <si>
    <t>55. Servicios UAVVI.- registro</t>
  </si>
  <si>
    <t>56. Personas beneficiadas UAVVI- registro</t>
  </si>
  <si>
    <t>57. Personas beneficiadas CAIPA- registro</t>
  </si>
  <si>
    <t>58. Canalizaciones - registro</t>
  </si>
  <si>
    <t>59. Visitas de seguimiento- registro</t>
  </si>
  <si>
    <t>60. Acompañamientos- registro</t>
  </si>
  <si>
    <t>61. Auxilios- registro</t>
  </si>
  <si>
    <t>70. Kaizen desarrollados</t>
  </si>
  <si>
    <t>78. Eventos relavantes- registro base de datos</t>
  </si>
  <si>
    <t>82. Centro de confianza</t>
  </si>
  <si>
    <t>83. CUP</t>
  </si>
  <si>
    <t xml:space="preserve">153. Operativos- registro de estadisitcas </t>
  </si>
  <si>
    <t>154. Reporte- registro</t>
  </si>
  <si>
    <t>155. Actividades de supervision- registro</t>
  </si>
  <si>
    <t>156. Capacitaciones  cultura vial- registro</t>
  </si>
  <si>
    <t>Ev 584  Reporte de folios</t>
  </si>
  <si>
    <t>Ev 585 Juntas vecinales</t>
  </si>
  <si>
    <t>Ev 586 Recorridos</t>
  </si>
  <si>
    <t>Ev 587 Miercoles ciudadano</t>
  </si>
  <si>
    <t>Ev 588 Porcentaje de Oficios</t>
  </si>
  <si>
    <t>495.expedientes para pagos de contratistas</t>
  </si>
  <si>
    <t>497.Recuperacion de fondos</t>
  </si>
  <si>
    <t>495.Expedientes para pagos de contratistas, provedores y otros</t>
  </si>
  <si>
    <t>497.Trspasos realizados</t>
  </si>
  <si>
    <t>N/A</t>
  </si>
  <si>
    <t>4.-Actas de Comité  14/14</t>
  </si>
  <si>
    <t>5.-Actas de Comité  14/14</t>
  </si>
  <si>
    <t>6.-Ficha Técnica de Factibilidad  0/18</t>
  </si>
  <si>
    <t>7.Peticiones con Visita Técnica  16/16</t>
  </si>
  <si>
    <t>8.-Reporte Sistema Sentral  63/63</t>
  </si>
  <si>
    <t>No se había programado ejecución para este periodo - 217.Porcentaje de residuos sólidos urbanos desviados de confinamiento 2/2</t>
  </si>
  <si>
    <t>No se había programado ejecución para este periodo - 43. Talleres y murales- informe e infografia</t>
  </si>
  <si>
    <t>No se había programado ejecución para este periodo - 41. Colonias intervenidas- informe e infografia</t>
  </si>
  <si>
    <t>No se había programado ejecución para este periodo - 52. Brigadas- informe e infografia</t>
  </si>
  <si>
    <t>No se había programado ejecución para este periodo - 75. Elementos actualizados</t>
  </si>
  <si>
    <t>No se había programado ejecución para este periodo - 151. Variacion lesionados- registro de estadistica</t>
  </si>
  <si>
    <t xml:space="preserve">No se había programado ejecución para este periodo - 152. Variacion hechos de transito-  registro de estadisitcas </t>
  </si>
  <si>
    <t xml:space="preserve">No se había programado ejecución para este periodo </t>
  </si>
  <si>
    <t>443. Reporte mas fotos</t>
  </si>
  <si>
    <t>450. foto</t>
  </si>
  <si>
    <t>451. Minuta y fotos</t>
  </si>
  <si>
    <t>Control de inspecciones en materia de alcoholes,espectáculos,comercio, desarrollo urbano, ecología y servicios públicos</t>
  </si>
  <si>
    <t>459. Listas, minutas</t>
  </si>
  <si>
    <t>443. Reporte minuta, fotos, ficha técnica del evento</t>
  </si>
  <si>
    <t>444. Actividades y Servicios de Acompañamiento Academico</t>
  </si>
  <si>
    <t xml:space="preserve">*si esta la evidencia pero no esta reportada aquí </t>
  </si>
  <si>
    <t>454. Reporte, lista, fotos</t>
  </si>
  <si>
    <t>455. Reporte, lista, fotos, un curso fue por via LIVE</t>
  </si>
  <si>
    <t>461. Talleres de Lectura, reporte</t>
  </si>
  <si>
    <t>Lista de Asistencia , Evidencia Multimedia, fichas técnicas</t>
  </si>
  <si>
    <t>140.- Mtto Fuentes y Monumentos, reporte diarios</t>
  </si>
  <si>
    <t>283. Reportes de visitas médicas domiciliarias 65/65</t>
  </si>
  <si>
    <t>285.Padrón de Personas Beneficiarias</t>
  </si>
  <si>
    <t>286. Padrón de Personas Beneficiarias</t>
  </si>
  <si>
    <t>298. Padrón de Personas Beneficiarias</t>
  </si>
  <si>
    <t>300. Padrón de Personas Beneficiarias</t>
  </si>
  <si>
    <t>301. Padrón de Personas Beneficiarias</t>
  </si>
  <si>
    <t>305. Ficha técnica de evento</t>
  </si>
  <si>
    <t>306.Fichas técnicas 9/9</t>
  </si>
  <si>
    <t>312. Padrón de Personas Beneficiadas</t>
  </si>
  <si>
    <t xml:space="preserve">316.Padrón de  Personas beneficiarias </t>
  </si>
  <si>
    <t xml:space="preserve">319. Padrón de  Personas beneficiarias </t>
  </si>
  <si>
    <t>335. Fichas técnicas 2/2</t>
  </si>
  <si>
    <t xml:space="preserve">348. Padrón de  Personas beneficiarias </t>
  </si>
  <si>
    <t>4.Reuniones de Trabajo 1/1</t>
  </si>
  <si>
    <t>5.Obras con Promoción y Difusión 1/1</t>
  </si>
  <si>
    <t>6. Dictames 0/5</t>
  </si>
  <si>
    <t>7.Peticiones con Visita Técnica 10/10</t>
  </si>
  <si>
    <t>8.Propuestas Ciudadanas 39/39</t>
  </si>
  <si>
    <t>8.Contratos 19/19</t>
  </si>
  <si>
    <t>Porcentaje de servicios integrales impartidos a niñas, niños y adolescentes de Estancias Infantiles y Espacios Infancia-Adolescencia</t>
  </si>
  <si>
    <t>Porcentaje de adolescentes con apoyo que se encuentran en riesgo por falta de redes de apoyo</t>
  </si>
  <si>
    <t xml:space="preserve">Porcentaje de servicios preventivos de salud médica impartidos a niñas, niños y adolescentes en Estancias Infantiles y Espacios Infancia y Adolescencia </t>
  </si>
  <si>
    <t>Porcentaje de prestadores de servicio turisticos beneficiados por la mentoría</t>
  </si>
  <si>
    <t>613. Reporte de analíticas 1/1</t>
  </si>
  <si>
    <t>619. Reporte de reuniones 1/1</t>
  </si>
  <si>
    <t>634. Actas 5/5</t>
  </si>
  <si>
    <t>635. Reporte Fotografico 14/14</t>
  </si>
  <si>
    <t>636. Reporte Fotografico 6/7</t>
  </si>
  <si>
    <t>640. HiperVinculo 1/1</t>
  </si>
  <si>
    <t>641. Reporte Fotografico 4/4</t>
  </si>
  <si>
    <t>642. HiperVinculo 1/1</t>
  </si>
  <si>
    <t>635. Reporte Fotografico</t>
  </si>
  <si>
    <t>636. Reporte Fotografico</t>
  </si>
  <si>
    <t>641. Reporte Fotografico</t>
  </si>
  <si>
    <t>634. Actas</t>
  </si>
  <si>
    <t>638. Reporte Fotografico</t>
  </si>
  <si>
    <t>639. Reporte Fotografico</t>
  </si>
  <si>
    <t>643. Reporte Fotografico</t>
  </si>
  <si>
    <t>613. Reporte de avances</t>
  </si>
  <si>
    <t xml:space="preserve">615. Reporte de avances </t>
  </si>
  <si>
    <t xml:space="preserve">616. Reporte de avances </t>
  </si>
  <si>
    <t>619. Reporte de avances</t>
  </si>
  <si>
    <t>110. Reporte atención a solicitudes 1/1</t>
  </si>
  <si>
    <t>111. Reportes toma de decisiones 1/1</t>
  </si>
  <si>
    <t>92.Reporte soporte e Infraestructura 1/1</t>
  </si>
  <si>
    <t>93.Respaldo de Información. 1/1</t>
  </si>
  <si>
    <t>94.Reporte de solicitudes 1/1</t>
  </si>
  <si>
    <t>97. Reporte usuarios en red 1/1</t>
  </si>
  <si>
    <t>121. Reporte Fotografico 1/1</t>
  </si>
  <si>
    <t>123. Reporte Fotografico 7/7</t>
  </si>
  <si>
    <t>124. Reporte de Actividades 1/1</t>
  </si>
  <si>
    <t>125. Reporte de Sistema Sentral 1/1</t>
  </si>
  <si>
    <t>116. Reporte Fotográfico/Lista de Asistencia . 1/1</t>
  </si>
  <si>
    <t xml:space="preserve">118. Progrma Municipal de Mejora Regulatoria 2023 . 1/1 https://storage.googleapis.com/mty-webspa-cms-media/documents/Programa_Municipal_de_Mejora_Regulatoria_23.pdf </t>
  </si>
  <si>
    <t>99. Reportes 2/2</t>
  </si>
  <si>
    <t>100. Obligaciones 1/1</t>
  </si>
  <si>
    <t xml:space="preserve">101. Solicitudes de información 5/5 </t>
  </si>
  <si>
    <t>102. Reporte fotográfico 1/1</t>
  </si>
  <si>
    <t>103. Reporte fotográfico 1/1</t>
  </si>
  <si>
    <t>No se había programado ejecución para este periodo. - 120. hipervinculo</t>
  </si>
  <si>
    <t>No estaba programada ejecución - 122. Reporte de Actividades</t>
  </si>
  <si>
    <t>93. Reporte e Infrestructura 1/1</t>
  </si>
  <si>
    <t>94. Respaldo de Información 1/1</t>
  </si>
  <si>
    <t>95. Reporte de solicitudes 1/1</t>
  </si>
  <si>
    <t>98. Reporte de usuarios en red 1/1</t>
  </si>
  <si>
    <t>100. Reportes 2/2</t>
  </si>
  <si>
    <t>101. Obligaciones 1/1</t>
  </si>
  <si>
    <t>102. Solicitudes de información 4/4</t>
  </si>
  <si>
    <t>104. Reporte fotográfico 1/1</t>
  </si>
  <si>
    <t>110. Reporte de avances 1/1</t>
  </si>
  <si>
    <t>111. Reporte de avances 1/1</t>
  </si>
  <si>
    <t>112. Reporte de avances 1/1</t>
  </si>
  <si>
    <t>121. Reporte Fotografico 3/3</t>
  </si>
  <si>
    <t>122. Reporte de Actividades 1/1</t>
  </si>
  <si>
    <t>123. Reporte Fotografico 4/4</t>
  </si>
  <si>
    <t>Registrar el ingreso de las personas detenidas en el Centro de Detenciones</t>
  </si>
  <si>
    <t>Plaricas a padres de familia</t>
  </si>
  <si>
    <t>Platicas a niñas, niños y adolescentes</t>
  </si>
  <si>
    <t>Asesorías Jurídicas</t>
  </si>
  <si>
    <t>Orientaciones Jurídicas</t>
  </si>
  <si>
    <t>Registro interno</t>
  </si>
  <si>
    <t>Detectados PAPTI</t>
  </si>
  <si>
    <t>Sevicios brindados</t>
  </si>
  <si>
    <t>Sevicios Estancias</t>
  </si>
  <si>
    <t>Reporte de  Setvicios médicos</t>
  </si>
  <si>
    <t>237. Plan Anual de Obra</t>
  </si>
  <si>
    <t>477. Evaluaciones de capacitaciones</t>
  </si>
  <si>
    <t>Aún no es posible medirlo</t>
  </si>
  <si>
    <t>483. Circulos Mujeres por la paz</t>
  </si>
  <si>
    <t>484. Talleres Productivos</t>
  </si>
  <si>
    <t>616. Capacitacion interinstitucional</t>
  </si>
  <si>
    <t>618. Instrumento de evaluación</t>
  </si>
  <si>
    <t>623. Recomendaciones igualdad laboral</t>
  </si>
  <si>
    <t>624. Modulos en ferias de servicios</t>
  </si>
  <si>
    <t>625. Charlas a la población</t>
  </si>
  <si>
    <t>630. Intervenir escuelas y espacios no escolarizados de Monterrey con los programas No es No y Piensa Igualitario.</t>
  </si>
  <si>
    <t>632. Beneficiar personas mediante la implementación del programa Piensa Igualitario en el municipio de Monterrey</t>
  </si>
  <si>
    <t>571. Insersión escolar</t>
  </si>
  <si>
    <t>572. Ferias y exposiciones de oferta educativa</t>
  </si>
  <si>
    <t>574. Actividades, talleres y conferencias de mejoramiento académico y buen clima escolar</t>
  </si>
  <si>
    <t>576. Apoyos escolares (becas, útiles y libros)</t>
  </si>
  <si>
    <t>579. Cursos y-o talleres de habilidades y herramientas de empleabilidad</t>
  </si>
  <si>
    <t>587. Insumos y espacios para artistas urbanos a través de _ReUrbanizArte MTY_</t>
  </si>
  <si>
    <t>588. Conferencias y talleres en promoción de salud mental</t>
  </si>
  <si>
    <t>589. Atención psicológica individual</t>
  </si>
  <si>
    <t>590. Conferencias y talleres en promoción de salud nutricia_</t>
  </si>
  <si>
    <t>591. Programas de salud nutricional _Reto Juventudes Sanas_</t>
  </si>
  <si>
    <t>593. Conferencias y talleres en promoción de la educación sexual y reproductiva_</t>
  </si>
  <si>
    <t>594. Cursos y seminarios de defensa personal</t>
  </si>
  <si>
    <t>598. Clubs de lectura</t>
  </si>
  <si>
    <t>599. Reuniones de clubs de lectura _Morras leyendo morras_ y _Circulo de lectura_</t>
  </si>
  <si>
    <t>601. Talleres de pintura</t>
  </si>
  <si>
    <t>602. Talleres de Graffiti</t>
  </si>
  <si>
    <t>605. Clubs de debate y simulación de Modelos de Naciones Unidas</t>
  </si>
  <si>
    <t>608. Consultar a las juventudes sobre las actividades del Instituto</t>
  </si>
  <si>
    <t>610. Atención a solicitudes ciudadanas</t>
  </si>
  <si>
    <t>611. Atención a solicitudes de transparencia</t>
  </si>
  <si>
    <t>443. Inserción escolar</t>
  </si>
  <si>
    <t>444. Actividades y asesoramiento de mejora al proceso de aprendizaje</t>
  </si>
  <si>
    <t>447. Talleres, cursos y conferencias que aumenten sus habilidades y herramientas para la empleabilidad</t>
  </si>
  <si>
    <t>448. Emprendimiento</t>
  </si>
  <si>
    <t xml:space="preserve">449. Espacios Publicos Intervenidos a Traves del Arte Urbano. </t>
  </si>
  <si>
    <t>450. Murales Realizados</t>
  </si>
  <si>
    <t>451. Bajo Puentes</t>
  </si>
  <si>
    <t>454. Servicios y actividades de atención psicologica</t>
  </si>
  <si>
    <t>455. Servicios y actividades de atención nutricia</t>
  </si>
  <si>
    <t>459. Actividades deportivas del InjuRe</t>
  </si>
  <si>
    <t>461. Fomento a la lectura</t>
  </si>
  <si>
    <t>462. Fomento a las bellas artes</t>
  </si>
  <si>
    <t>464. Actividades, clases, talleres o conferencias que promuevan la diversidad,inclusión y no discriminación_</t>
  </si>
  <si>
    <t>474. Eventos recreativos de videojuegos realizados</t>
  </si>
  <si>
    <t>475. Actividades de promoción a eventos recreativos de videojuegos realizadas</t>
  </si>
  <si>
    <t>260.-Informe Adopta un parque</t>
  </si>
  <si>
    <t>261.-Informe Mtto Sistemas de Riego</t>
  </si>
  <si>
    <t>252.- Informe Bum (Registro de Arborizacion)</t>
  </si>
  <si>
    <t>253.-Informe Mtto Areas Verdes DIMU</t>
  </si>
  <si>
    <t xml:space="preserve">254.-Mtto Fuentes y Monumentos </t>
  </si>
  <si>
    <t>No se cumplio por la reestriccion de uso del agua</t>
  </si>
  <si>
    <t>Se tenian programados 2 eventos acuaticos</t>
  </si>
  <si>
    <t>265.-Presentaciones Ahora Vamos Juntos
Se relizo una de mas para completar el mes de Abril por periodo vacional</t>
  </si>
  <si>
    <t>266.-Descriptivo IMU</t>
  </si>
  <si>
    <t>267.-Descriptivo Mtto Vial Limpieza de rejillas</t>
  </si>
  <si>
    <t>268.-Descriptivo Mtto Vial pintura de cordón</t>
  </si>
  <si>
    <t>269.-Descriptivo Mtto Vial Limpieza de plazas</t>
  </si>
  <si>
    <t>270.-Descrtiptivo Pepena</t>
  </si>
  <si>
    <t>271.-Descrptivo BM</t>
  </si>
  <si>
    <t>272.-Descriptivo IMU</t>
  </si>
  <si>
    <t>273.-Descrtiptivo BM</t>
  </si>
  <si>
    <t>274.-Descrptivo Pepena</t>
  </si>
  <si>
    <t>275.-Descriptivo Mtto Vial pintura de cordón</t>
  </si>
  <si>
    <t>276.-limpieza de rejillas</t>
  </si>
  <si>
    <t>280.-Descriptivo IMU</t>
  </si>
  <si>
    <t>281.-Descrtiptivo BM</t>
  </si>
  <si>
    <t>282.-Descrptivo Pepena</t>
  </si>
  <si>
    <t>283.-Descriptivo Mtto Vial pintura de cordón</t>
  </si>
  <si>
    <t>284.-Descriptivo Mtto Vial Limpieza de rejillas</t>
  </si>
  <si>
    <t>285.-Descriptivo IMU</t>
  </si>
  <si>
    <t>286.-Descrtiptivo BM</t>
  </si>
  <si>
    <t>287.-Descrptivo Pepena</t>
  </si>
  <si>
    <t>288.-Descriptivo Mtto Vial pintura de cordón</t>
  </si>
  <si>
    <t>289.-Descriptivo Mtto Vial Limpieza de rejillas</t>
  </si>
  <si>
    <t>290.-Descriptivo IMU</t>
  </si>
  <si>
    <t>291.-Descrtiptivo BM</t>
  </si>
  <si>
    <t>292.-Descrptivo Pepena</t>
  </si>
  <si>
    <t>293.-Descriptivo Mtto Vial pintura de cordón</t>
  </si>
  <si>
    <t>294.-Descriptivo Mtto Vial Limpieza de rejillas</t>
  </si>
  <si>
    <t>296.-Permisos de Ruptura (tramites en el mes)</t>
  </si>
  <si>
    <t>297.-Tramites tipo A, tipo B y tipo c (tramites en el mes)</t>
  </si>
  <si>
    <t>298.-Tramite a las solicitudes de Autorización  (tramites en el mes)</t>
  </si>
  <si>
    <t>299.-Tramites panteones (tramites y servicios en el mes)</t>
  </si>
  <si>
    <t>300.-Solicitudes Enlace Municipal</t>
  </si>
  <si>
    <t xml:space="preserve">301.-Obligaciones de transparencia </t>
  </si>
  <si>
    <t xml:space="preserve">302.-Solicitudes de información </t>
  </si>
  <si>
    <t>225.-Porcentaje de encuestas con buena percepción por parte de la ciudadanía</t>
  </si>
  <si>
    <t xml:space="preserve">229.- Carpeta con publicaciones </t>
  </si>
  <si>
    <t>231.-Programas de Mtto. Integral</t>
  </si>
  <si>
    <t>233.-Base de datos AP</t>
  </si>
  <si>
    <t>Ev. 583 Informe</t>
  </si>
  <si>
    <t>584. Reporte de folios</t>
  </si>
  <si>
    <t>588. Oficios rezagos</t>
  </si>
  <si>
    <t>Se realizará en marzo</t>
  </si>
  <si>
    <t>590. Catálogo</t>
  </si>
  <si>
    <t>335.Fichas técnicas 3/3</t>
  </si>
  <si>
    <t>356. Fichas técnicas de actividades 3/3</t>
  </si>
  <si>
    <t>295. Reporte  de  Apciones. 295.Solicitudes de adopción</t>
  </si>
  <si>
    <t>320. Reporte de Ppanicolaous alterados</t>
  </si>
  <si>
    <t>298. Padrón de Personas beneficiarias</t>
  </si>
  <si>
    <t>299. Padrón de Personas beneficiarias</t>
  </si>
  <si>
    <t>354. Padrón de Personas Beneficiarias</t>
  </si>
  <si>
    <t>No se realizaron pruebas físicas en el trimestre</t>
  </si>
  <si>
    <t xml:space="preserve">321.Base de datos de encuestas de satisfacción aplicadas </t>
  </si>
  <si>
    <t>296. Fichas técnicas 2/2</t>
  </si>
  <si>
    <t>323. Padrón de Personas Beneficiarias</t>
  </si>
  <si>
    <t>324. Padrón de Personas Beneficiarias</t>
  </si>
  <si>
    <t>282. Base de datos encuestas capturadas</t>
  </si>
  <si>
    <t>304. Base de datos de las encuestas capturadas</t>
  </si>
  <si>
    <t>308. Fichas técnicas de eventos y actividades 2/2</t>
  </si>
  <si>
    <t>283. Reporte de visita medica domiciliaria 156-156</t>
  </si>
  <si>
    <t>297. Base  de Datos Encuestas De Esterilizaciones</t>
  </si>
  <si>
    <t>307. Base de datos que integra los resultados de las evaluaciones realizadas</t>
  </si>
  <si>
    <t>311.Encuestas de satisfacción 190-190, 311.Base de datos de encuestas realizadas</t>
  </si>
  <si>
    <t>330.Padrón de Personas Beneficiarias</t>
  </si>
  <si>
    <t>349. Padrón de Personas Beneficiarias</t>
  </si>
  <si>
    <t xml:space="preserve"> 325. Padrón de Personas beneficiarias</t>
  </si>
  <si>
    <t>333. Ficha técnica</t>
  </si>
  <si>
    <t>322. Padrón de Personas Beneficiarias</t>
  </si>
  <si>
    <t>315. Fichas Técnicas  9/9, 315.Padrón de Personas beneficiarias</t>
  </si>
  <si>
    <t>341. Base de Datos Encuesta de Satisfacción de Ferias de Servicio</t>
  </si>
  <si>
    <t>284. Base de datos de encuestas de satisfacción</t>
  </si>
  <si>
    <t>306. Fichas técnicas 3/3</t>
  </si>
  <si>
    <t>294. Padrón de Personas beneficiarias</t>
  </si>
  <si>
    <t>338. Fichas técnicas de eventos y actividades 2/2</t>
  </si>
  <si>
    <t>348. Padrón de Personas Beneficiarias</t>
  </si>
  <si>
    <t>285. Padrón de Personas Beneficiarias</t>
  </si>
  <si>
    <t>La Olimpiada y Paralimpiada Inicia a finales de mes, por lo que no podrá reportarse hasta una vez concluída para obtener el resultado de personas que participaron</t>
  </si>
  <si>
    <t>301. Padrón de Personas beneficiarias</t>
  </si>
  <si>
    <t>300. Padrón de Personas beneficiarias</t>
  </si>
  <si>
    <t>319.Padrón de personas beneficiarias</t>
  </si>
  <si>
    <t>487. Dar cumplimiento a las Obligaciones de Transparencia</t>
  </si>
  <si>
    <t>459.Fichas técnicas 12/12</t>
  </si>
  <si>
    <t>432. Oficios de contestación 4/4</t>
  </si>
  <si>
    <t>433. Base de Datos Sentral</t>
  </si>
  <si>
    <t>Tomando en cuenta el método de cálculo: (Total de apoyos brindados conforme a lo dispuesto en reglas de operación/Total de solicitudes de apoyos aprobadas) *100                                                                                                                 *Nota: Los apoyos son otorgados conforme a lo dispuesto en las reglas de operación para el ejercicio del recurso y la designación del recurso</t>
  </si>
  <si>
    <t>435. Padrón de Personas Beneficiarias</t>
  </si>
  <si>
    <t>436. Padrón de Personas Beneficiarias</t>
  </si>
  <si>
    <t>437. Padrón de personas beneficiairas</t>
  </si>
  <si>
    <t>438. Base de Datos ACSDHIS</t>
  </si>
  <si>
    <t>439. Padrón de Personas Beneficiarias</t>
  </si>
  <si>
    <t>440. Base de datos de solicitudes de Transparencia y Acceso a la Información y Derechos ARCOP de la SDHIS</t>
  </si>
  <si>
    <t>441. Minuta de reuniones</t>
  </si>
  <si>
    <t>446. Reglas de operación 19/19</t>
  </si>
  <si>
    <t xml:space="preserve">449.Listas de asistencia                                                                       449.Fichas técnicas </t>
  </si>
  <si>
    <t>450. Formato de Vinculaciones</t>
  </si>
  <si>
    <t>452. Fichas técnicas 11/11</t>
  </si>
  <si>
    <t>453. Padrón de Personas Beneficiarias</t>
  </si>
  <si>
    <t>454.Listas de asistencia                                                                       454.Fichas técnicas 9/9</t>
  </si>
  <si>
    <t>455. Ficha técnica de eventos y actividades</t>
  </si>
  <si>
    <t>Se iniciaran a finales de Marzo</t>
  </si>
  <si>
    <t>458. Padrón de Personas Beneficiarias</t>
  </si>
  <si>
    <t>459. Ficha técnica</t>
  </si>
  <si>
    <t>460. Fichas técnicas de eventos y actividades 2/2</t>
  </si>
  <si>
    <t>461.Listas de asistencia  2/2                                                                     461.Fichas técnicas 2/2</t>
  </si>
  <si>
    <t>463. Padrón de Personas Beneficiarias</t>
  </si>
  <si>
    <t>464. Padrón de Personas Beneficiarias</t>
  </si>
  <si>
    <t>465. Padrón de Personas Beneficiarias</t>
  </si>
  <si>
    <t>466. Base de datos de requerimientos recibidos y atendidos a través de oficio</t>
  </si>
  <si>
    <t>467. Minuta de reunión</t>
  </si>
  <si>
    <t>469. Ficha técnica de eventos y actividades</t>
  </si>
  <si>
    <t>471. Fichas técnicas 3/3</t>
  </si>
  <si>
    <t>473. Padrón de Personas Beneficiarias</t>
  </si>
  <si>
    <t>474. Padrón de Personas Beneficiarias</t>
  </si>
  <si>
    <t>324.Resolver dictamenes de expedientes en materia de Subdivisiones, fusiones, parcelaciones y relotificaciones.</t>
  </si>
  <si>
    <t xml:space="preserve">327.Solicitar ordenes de inspección en materia de Desarrollo Urbano </t>
  </si>
  <si>
    <t xml:space="preserve">328.Resolver dictámenes de solicitudes de Licencias de Usos de Suelo,  Regimenes en Condominio, Casas Habitación, Trámites menores, Constancias de Obra Terminada </t>
  </si>
  <si>
    <t>329.Resolver dictámenes de licencias de la Ventanilla Única de Construcción (VUC)</t>
  </si>
  <si>
    <t>331.Atender solicitudes de Alineamientos Viales en materia de desarrollo urbano</t>
  </si>
  <si>
    <t>332.Listado de supervisiones-mar 23</t>
  </si>
  <si>
    <t>333.Listado de subdivisiones-mar 23</t>
  </si>
  <si>
    <t>334.listado de fraccionamientos-mar 23</t>
  </si>
  <si>
    <t>335.Listado digitalizaciones-mar 23</t>
  </si>
  <si>
    <t>337.listado mesa regularización -mar 23</t>
  </si>
  <si>
    <t>338. Listado de Expedientes Estructurales</t>
  </si>
  <si>
    <t>339. Listado de Expedientes Hidrología</t>
  </si>
  <si>
    <t>340. Listado de Expedientes Geología</t>
  </si>
  <si>
    <t>341. Listado de Expedientes Vial Fraccionamiento</t>
  </si>
  <si>
    <t>342. Listado de Expedientes Vial Licencias</t>
  </si>
  <si>
    <t>343. Listado de expedientes. Alineamientos resueltos</t>
  </si>
  <si>
    <t>346.Listado de expedientes georreferenciados 2/2</t>
  </si>
  <si>
    <t>347. Listados, minutas, fotos 8/8</t>
  </si>
  <si>
    <t>354.Reuniones.2/2</t>
  </si>
  <si>
    <t>355.Oficios.8/8</t>
  </si>
  <si>
    <t>359.Mesa de trabajo.2/2</t>
  </si>
  <si>
    <t>360.Minutas y Revision.37/37</t>
  </si>
  <si>
    <t>363.Informe.2/2</t>
  </si>
  <si>
    <t>365. Folios.1</t>
  </si>
  <si>
    <t>366.Reporte</t>
  </si>
  <si>
    <t>367.Reporte</t>
  </si>
  <si>
    <t>368.Reporte</t>
  </si>
  <si>
    <t>369.Reporte</t>
  </si>
  <si>
    <t>370.Reporte</t>
  </si>
  <si>
    <t>371.Estudios.3/3</t>
  </si>
  <si>
    <t>372.Brindar atención a solicitudes de inspección y vigilancia</t>
  </si>
  <si>
    <t>373.Brindar atención a dictaminaciones en materia forestal</t>
  </si>
  <si>
    <t>374.Brindar atención a dictaminaciones de lineamientos ambientales</t>
  </si>
  <si>
    <t>375.Brindar atención a dictaminaciones de anuncios</t>
  </si>
  <si>
    <t>376.Brindar atención en ventanilla de desarrollo verde</t>
  </si>
  <si>
    <t>377.Brindar atención especializada y personalizada en materia ambiental</t>
  </si>
  <si>
    <t>378.Realizar eventos, cursos o talleres sostenibles (3/3)</t>
  </si>
  <si>
    <t>383.Asignar árboles para su plantación</t>
  </si>
  <si>
    <t>384.Realizar eventos de adopción de árboles (10/10)</t>
  </si>
  <si>
    <t xml:space="preserve">385.Reforestar áreas verdes   </t>
  </si>
  <si>
    <t>386.Diseñar y/o re diseñar parques del municipio (2/2)</t>
  </si>
  <si>
    <t>387.Gestionar el desarrollo de los parques diseñados (6/6)</t>
  </si>
  <si>
    <t>389.Realizar eventos cursos o talleres (10/10)</t>
  </si>
  <si>
    <t>392.Dar cumplimiento a las Obligaciones de Transparencia (2/2)</t>
  </si>
  <si>
    <t>393.Atender las solicitudes de acceso a la información</t>
  </si>
  <si>
    <t>394.Brindar atención a reportes ciudadanos</t>
  </si>
  <si>
    <t>396.Implementar módulos digitales a petición de las áreas</t>
  </si>
  <si>
    <t>380.Consolidar acuerdos de colaboración (5/5)</t>
  </si>
  <si>
    <t>141.Planos.13/13</t>
  </si>
  <si>
    <t>146.Planos.7/7</t>
  </si>
  <si>
    <t>149.Planos.2/2</t>
  </si>
  <si>
    <t>150.Levantamiento.3/3</t>
  </si>
  <si>
    <t>174.Reporte.3/3</t>
  </si>
  <si>
    <t>175.Presentación.2/2</t>
  </si>
  <si>
    <t>182.Listado de Expedientes Verificaciones 2/2</t>
  </si>
  <si>
    <t>183. Lista de asistencia, fotos, minutas, capacitaciones</t>
  </si>
  <si>
    <t>185. Minutas, fotos, colaboraciones</t>
  </si>
  <si>
    <t>186. Minutas, fotos 8/8</t>
  </si>
  <si>
    <t>188.Porcentaje de trámites y servicios atendidos en materia de desarrollo urbano sostenible</t>
  </si>
  <si>
    <t>189. Lista de asistencia, fotos, minutas, capacitaciones</t>
  </si>
  <si>
    <t xml:space="preserve">190.Listas de asistencias, Minutas. Solución de Conflictos </t>
  </si>
  <si>
    <t>191.Porcentaje de actualizaciones realizadas a los sistemas digitales implementados</t>
  </si>
  <si>
    <t>192.Porcentaje de ciudadanos atendidos mediante sistemas digitales implementados</t>
  </si>
  <si>
    <t>56.Oficio convocatoria comité</t>
  </si>
  <si>
    <t>63.ING Fotografía descuento multas de tránsito</t>
  </si>
  <si>
    <t>66.01- Volante de descuento
66.02- Imagen- Redes Sociales</t>
  </si>
  <si>
    <t>67.01 Recibo con Leyenda Seguro Casa Habitación Febrero</t>
  </si>
  <si>
    <t>72. OFICIO</t>
  </si>
  <si>
    <t>77. captura de pantalla Correo Institucional</t>
  </si>
  <si>
    <t>78. captura de foto de difusión del ahorro</t>
  </si>
  <si>
    <t>83.Organigrama 1er quincena</t>
  </si>
  <si>
    <t>84. Reporte excel</t>
  </si>
  <si>
    <t>86. Reporte excel</t>
  </si>
  <si>
    <t>87. Documento word con hipervinculo</t>
  </si>
  <si>
    <t>88. Oficio de Convocatoria de comité</t>
  </si>
  <si>
    <t>90. Evidencia en formato excel de altas de proveedores.</t>
  </si>
  <si>
    <t xml:space="preserve">92. Listado en excel </t>
  </si>
  <si>
    <t>93.Captura excel</t>
  </si>
  <si>
    <t>94.Reporte solicitud</t>
  </si>
  <si>
    <t>95.Reporte solicitud</t>
  </si>
  <si>
    <t>96.Reporte sistema solicitud</t>
  </si>
  <si>
    <t>97.Reporte excel</t>
  </si>
  <si>
    <t>98.Oficios</t>
  </si>
  <si>
    <t>99.Oficios</t>
  </si>
  <si>
    <t>100.Oficios</t>
  </si>
  <si>
    <t>101.Oficios</t>
  </si>
  <si>
    <t>102.Captura pantalla</t>
  </si>
  <si>
    <t>103.Reporte y registro</t>
  </si>
  <si>
    <t>104.Reporte y registrointerno</t>
  </si>
  <si>
    <t>105.Reporte excel</t>
  </si>
  <si>
    <t>106.Reporte word</t>
  </si>
  <si>
    <t>107.Reporte excel</t>
  </si>
  <si>
    <t>108. Captura de pantalla</t>
  </si>
  <si>
    <t>109.Reporte excel</t>
  </si>
  <si>
    <t>509.Organigramas en power point</t>
  </si>
  <si>
    <t>612. Reporte de colaboraciones 1-1</t>
  </si>
  <si>
    <t>613. Reporte de analíticas 1-1</t>
  </si>
  <si>
    <t>619. Resporte de reuniones 1-1</t>
  </si>
  <si>
    <t xml:space="preserve">631. Lista de asistencia primera capacitación trimestral </t>
  </si>
  <si>
    <t>636. Reporte Fotografico 11/11</t>
  </si>
  <si>
    <t xml:space="preserve">637.Minuta Avances 1/1 </t>
  </si>
  <si>
    <t>638. Reporte Fotografico 9/9</t>
  </si>
  <si>
    <t>639. Reporte Fotografico 3/3</t>
  </si>
  <si>
    <t>641. Reporte Fotografico 29/29</t>
  </si>
  <si>
    <t>643. Reporte Fotografico 1/1</t>
  </si>
  <si>
    <t xml:space="preserve">Se modifica el reporte de este indicador debido a que la orden de compra se realizo en fecha de 22 de marzo del 2023  por lo que el reporte de ciberseguridad se espera en fechas tentativas de septiembre del presente año. </t>
  </si>
  <si>
    <t>401. Reporte de Desarrollo 1-1</t>
  </si>
  <si>
    <t>405.Reporte de Solicitudes Digitales 1-1</t>
  </si>
  <si>
    <t>409. Reporte soporte e Infraestructura 1/1</t>
  </si>
  <si>
    <t>410. Respaldo de Info 1/1</t>
  </si>
  <si>
    <t>411. Reporte de solicitudes 1/1</t>
  </si>
  <si>
    <t>412. Reporte de Capacitaciones 1/1</t>
  </si>
  <si>
    <t>413. Reporte de sistemas y telecomunicaciónes 1/1</t>
  </si>
  <si>
    <t>414. Reporte usuarios en red 1/1</t>
  </si>
  <si>
    <t>417. Reporte Fotografico 4/4</t>
  </si>
  <si>
    <t>418. Reporte de Actividades 1/1</t>
  </si>
  <si>
    <t>419. Reporte Fotografico 3/3</t>
  </si>
  <si>
    <t>420. Reporte de Actividades 1/1</t>
  </si>
  <si>
    <t>421. Reporte de Sistema Sentral 1/1</t>
  </si>
  <si>
    <t>425. Primer informe de avances al PMR 1/1</t>
  </si>
  <si>
    <t>426. Reportes 2/2</t>
  </si>
  <si>
    <t xml:space="preserve">427. Obligaciónes </t>
  </si>
  <si>
    <t>428. Solicitudes de Información 5/5</t>
  </si>
  <si>
    <t xml:space="preserve">429. Reporte fotográfico 1/1 </t>
  </si>
  <si>
    <t xml:space="preserve">430. Reporte fotográfico 1/1 </t>
  </si>
  <si>
    <t>271.Reporte de Sistema Sentral 40/40</t>
  </si>
  <si>
    <t>270.Peticiones con Visita Técnica 21/21</t>
  </si>
  <si>
    <t>269.Ficha Técnica de Factibilidad 0/0</t>
  </si>
  <si>
    <t>268.Actas de Comité 31/31</t>
  </si>
  <si>
    <t>267.Actas de Comité 31/31</t>
  </si>
  <si>
    <t>304.Diseños Arquitectonicos 0/10</t>
  </si>
  <si>
    <t>305. Proyectos de Espacio Público  0/9</t>
  </si>
  <si>
    <t>306.Proyectos Pluviales  0/2</t>
  </si>
  <si>
    <t>307.Expedientes de Factibilidad R.F. 0/0</t>
  </si>
  <si>
    <t>308.Expedientes de Factibilidad R.P. 0/0</t>
  </si>
  <si>
    <t>309.Plantilla de Indicadores 1/1</t>
  </si>
  <si>
    <t>310.Actas de Comité 31/31</t>
  </si>
  <si>
    <t>311.Contratos  26/26</t>
  </si>
  <si>
    <t>312.Publicaciones para convocatoria 2/2</t>
  </si>
  <si>
    <t>313.Oficio de Gestión 2/2</t>
  </si>
  <si>
    <t>314.Bitacora de Supervisión 0/4</t>
  </si>
  <si>
    <t>316.Proyectos de Pavimentación 0/2</t>
  </si>
  <si>
    <t>318.Dictamenes de Opinion 56/56</t>
  </si>
  <si>
    <t>319.Bitacora 1/1</t>
  </si>
  <si>
    <t>320.Solicitudes de acceso a la información 2/2</t>
  </si>
  <si>
    <t>321.Reporte de Sistema Sentral 40/40</t>
  </si>
  <si>
    <t>322.Formatos de Transparencia 0/1</t>
  </si>
  <si>
    <t>Evidencia fotográfica y Listado de asistencia</t>
  </si>
  <si>
    <t>Directorio Empresarial</t>
  </si>
  <si>
    <t xml:space="preserve">Listado de reuniones </t>
  </si>
  <si>
    <t>Informe de Empleo</t>
  </si>
  <si>
    <t>Agenda Turística</t>
  </si>
  <si>
    <t xml:space="preserve">Listado de asistencia y evidencia fotográfica </t>
  </si>
  <si>
    <t>Evidencia fotográfica y listas de asistencia</t>
  </si>
  <si>
    <t>Registro de Atención Sentral</t>
  </si>
  <si>
    <t>No se había programado ejecución para este periodo.</t>
  </si>
  <si>
    <t>Abril</t>
  </si>
  <si>
    <t>Mayo</t>
  </si>
  <si>
    <t>Fichas</t>
  </si>
  <si>
    <t>Cartas de corresponsabilidad</t>
  </si>
  <si>
    <t>56. Oficio convocatoria</t>
  </si>
  <si>
    <t>57. Fotografia</t>
  </si>
  <si>
    <t>58. Captura pantalla</t>
  </si>
  <si>
    <t xml:space="preserve">62. Fotografia notificacion </t>
  </si>
  <si>
    <t>63. Ing Fotografia descuento multas trasnito</t>
  </si>
  <si>
    <t xml:space="preserve"> Se reporta trimestralmente</t>
  </si>
  <si>
    <t>Debido a los tiempos de notificacion los procesos iniciados en Abril concluiran en Mayo</t>
  </si>
  <si>
    <t>70.OFICIO DCYCP-DGF/1121/2023 Y OFICIO DCYCP/DGF/1122/2023</t>
  </si>
  <si>
    <t>71.OFICIO DCYCP-DGF/1123/2023</t>
  </si>
  <si>
    <t>74. Tramites recibidos del 1 al 30 de abril 2023</t>
  </si>
  <si>
    <t>75.Tramites recibidos del 1 al 30 de abril 2023</t>
  </si>
  <si>
    <t>76. Expedientes de nomina abril 2023</t>
  </si>
  <si>
    <t>79.Captura excel</t>
  </si>
  <si>
    <t xml:space="preserve">80. Captura excel </t>
  </si>
  <si>
    <t>81. Captura excel</t>
  </si>
  <si>
    <t xml:space="preserve">82. Captura excel </t>
  </si>
  <si>
    <t>83. Organigramas en PowerPoint</t>
  </si>
  <si>
    <t>84. Reporte Excel</t>
  </si>
  <si>
    <t>85. Reporte Excel</t>
  </si>
  <si>
    <t>86. Reporte Excel</t>
  </si>
  <si>
    <t xml:space="preserve"> 88.oficios de cancelación de las sesiones ordinarias, y los 03 oficios de convocatoria de las sesiones extraordinarias, formato pdf</t>
  </si>
  <si>
    <t>90. EVIDENCIA Listado en Excel</t>
  </si>
  <si>
    <t>91. Listado en Excel</t>
  </si>
  <si>
    <t>92. Listado en Excel</t>
  </si>
  <si>
    <t>93. Captura excel</t>
  </si>
  <si>
    <t>94.  Reporte sistema solicitud</t>
  </si>
  <si>
    <t>95. Reporte sistema solicitud</t>
  </si>
  <si>
    <t>96. Reporte sistema solicitud</t>
  </si>
  <si>
    <t>97. Excel</t>
  </si>
  <si>
    <t>98. OFICIOS</t>
  </si>
  <si>
    <t>99. OFICIOS</t>
  </si>
  <si>
    <t>100. OFICIOS</t>
  </si>
  <si>
    <t>N/H</t>
  </si>
  <si>
    <t xml:space="preserve">104.Reporte y registro interno </t>
  </si>
  <si>
    <t xml:space="preserve">105.Reporte Excel </t>
  </si>
  <si>
    <t>106. Docuemnto en word</t>
  </si>
  <si>
    <t>107. Reporte Excel</t>
  </si>
  <si>
    <t>109. Reporte de Excel</t>
  </si>
  <si>
    <t>OFICIO DCYCP-DGF/1121/2023 Y OFICIO DCYCP/DGF/1122/2023</t>
  </si>
  <si>
    <t>Este indicador es de medicion trimestral</t>
  </si>
  <si>
    <t>Ing 493- Fotografia de corte de caja</t>
  </si>
  <si>
    <t>495. Informe de Expedientes Revisados Abril 2023</t>
  </si>
  <si>
    <t>497. Traspasos realizados Abril 2023</t>
  </si>
  <si>
    <t>506. Organigramas en PowerPoint</t>
  </si>
  <si>
    <t>507.Calendarizacion 6/6 calendarios</t>
  </si>
  <si>
    <t>509. Captura correo</t>
  </si>
  <si>
    <t>510. Lista asistencia 2/2</t>
  </si>
  <si>
    <t xml:space="preserve">N/A la edición del evento se recorrió para mayo. </t>
  </si>
  <si>
    <t xml:space="preserve">Evidencia fotográfica, informe de empleo y listas de asistencia. </t>
  </si>
  <si>
    <t>Registro de asistencia y presentación de CEM</t>
  </si>
  <si>
    <t xml:space="preserve">Las reglas de operación se aprobaron el 20 de abril del año 2023. </t>
  </si>
  <si>
    <t>Reporte bancario</t>
  </si>
  <si>
    <t>Presentación de CEM</t>
  </si>
  <si>
    <t>Registro de asistencia (atención ciudadana/Reunión/Evento)</t>
  </si>
  <si>
    <t>Registro SENTRAL- Atención ciudadana</t>
  </si>
  <si>
    <t xml:space="preserve">Reporte con las solicitudes, captura de imagen y número de folio. </t>
  </si>
  <si>
    <t>Captura de imagen</t>
  </si>
  <si>
    <t>Lista de asistencias y evidencia fotográfica</t>
  </si>
  <si>
    <t>Listas de asistencia</t>
  </si>
  <si>
    <t>Evidencia fotográfica e informe</t>
  </si>
  <si>
    <t>Informe Bolsa de Empleo</t>
  </si>
  <si>
    <t>253.-Realizar el mantenimiento de las áreas verdes</t>
  </si>
  <si>
    <t>254.- Realizar el mantenimiento de fuentes y monumentos</t>
  </si>
  <si>
    <t>259.-Realizar eventos gratuitos en los parques públicos</t>
  </si>
  <si>
    <t>260.-Atender solicitudes de préstamo de espacios en parques</t>
  </si>
  <si>
    <t>261.-Brindar servicios de Mantenimiento de Sistema de Riego</t>
  </si>
  <si>
    <t>262.-Ejecutar el programa de Mantenimiento de Control Fitosanitario</t>
  </si>
  <si>
    <t>Pendiente por Proveedor</t>
  </si>
  <si>
    <t xml:space="preserve">265.-Realizar operativos del programa: "Ahora Vamos Juntos"  </t>
  </si>
  <si>
    <t>No se realizo servicio</t>
  </si>
  <si>
    <t>276.-Descriptivo Mtto Vial Limpieza de rejillas</t>
  </si>
  <si>
    <t>295.-Fotos de Servicios de Manteniento</t>
  </si>
  <si>
    <t>296.-Atender solicitudes de permisos de ruptura y/u ocupación de vía publica</t>
  </si>
  <si>
    <t>297.- Atender solicitudes de Contratos de recoleccion de residuos (tipo A, tipo B y tipo C)</t>
  </si>
  <si>
    <t>298.-Atender solicitudes de autorización para personas físicas o morales con vehículos destinados al servicio privado de recolección y traslado de residuos no peligrosos en el territorio Municipal de Monterrey</t>
  </si>
  <si>
    <t>299.- Atender solicitudes de servicios de panteones municipales</t>
  </si>
  <si>
    <t>300.-Atender las peticiones de necesidades de las direcciones adscritas a la Secretaría</t>
  </si>
  <si>
    <t xml:space="preserve">301.-Dar cumplimiento a las Obligaciones de Transparencia </t>
  </si>
  <si>
    <t>302.-Atender las solicitudes de acceso a la información</t>
  </si>
  <si>
    <t>232.-operativos realizados por medio del programa Ahora Vamos Juntos</t>
  </si>
  <si>
    <t>304.Diseños Arquitectonicos 3/3</t>
  </si>
  <si>
    <t>305.Proyectos de Espacio Público 7/7</t>
  </si>
  <si>
    <t>306.Proyectos Pluviales 4/4</t>
  </si>
  <si>
    <t>310.Actas de Comité 1/1</t>
  </si>
  <si>
    <t>311.Contratos 15/15</t>
  </si>
  <si>
    <t>312.Publicaciones para Convocatoria 1/1</t>
  </si>
  <si>
    <t>313.Oficio de Gestión 4/4</t>
  </si>
  <si>
    <t>318.Dictamenes de Opinión 36/36</t>
  </si>
  <si>
    <t>319.Bitacora de Supervisión 0/5</t>
  </si>
  <si>
    <t>320. Solicitudes Acceso a la Información 1/1</t>
  </si>
  <si>
    <t>321. Reporte de Sistema Sentral 22/22</t>
  </si>
  <si>
    <t>267. Actas de Comité 1/1</t>
  </si>
  <si>
    <t>268. Actas de Comité 1/1</t>
  </si>
  <si>
    <t>270. Peticiones con visita Técinca 16/16</t>
  </si>
  <si>
    <t>271.Reporte Sistema Sentral 22/22</t>
  </si>
  <si>
    <t>338.Listado de Expedientes Estructuras</t>
  </si>
  <si>
    <t>339.Listado de Expedientes Hidrología</t>
  </si>
  <si>
    <t>340.Listado de Expedeintes Geología</t>
  </si>
  <si>
    <t>341.Listado de Expedientes Vial Fraccionamiento</t>
  </si>
  <si>
    <t>342.Listado de Expedientes Vial Licencias</t>
  </si>
  <si>
    <t>343.Listado de Expedientes Alineamientos Viales</t>
  </si>
  <si>
    <t>346.Listado de Expedientes y plano 3/3</t>
  </si>
  <si>
    <t>347.Minutas, fotos 6/6</t>
  </si>
  <si>
    <t>348.Listado de Expedientes 2/2</t>
  </si>
  <si>
    <t>354.Recorridos 2/2</t>
  </si>
  <si>
    <t>355.Oficio 8/8</t>
  </si>
  <si>
    <t>356.Minutas 5/5</t>
  </si>
  <si>
    <t>360.Minuta 24/24</t>
  </si>
  <si>
    <t>362.Reporte1</t>
  </si>
  <si>
    <t>363.Trazo 2/2</t>
  </si>
  <si>
    <t xml:space="preserve">365.Reporte </t>
  </si>
  <si>
    <t>371.Estudios 3/3</t>
  </si>
  <si>
    <t>372. Inspecciones</t>
  </si>
  <si>
    <t>373. Forestal</t>
  </si>
  <si>
    <t>374. Lineamientos Ambientales</t>
  </si>
  <si>
    <t>375. Anuncios</t>
  </si>
  <si>
    <t>376. Ciudadanos Atendidos</t>
  </si>
  <si>
    <t>377. Atencion ciudadana</t>
  </si>
  <si>
    <t>378. Consolidar acuerdos de colaboración 6/6</t>
  </si>
  <si>
    <t>383. Asignar árboles para su plantación</t>
  </si>
  <si>
    <t>384. Realizar eventos de adopción de árboles</t>
  </si>
  <si>
    <t>385. Reforestar áreas verdes</t>
  </si>
  <si>
    <t>386. Diseñar y/o re diseñar parques del municipio</t>
  </si>
  <si>
    <t>387. Gestionar el desarrollo de los parques diseñados</t>
  </si>
  <si>
    <t>389. Realizar eventos cursos o talleres EE 14/14</t>
  </si>
  <si>
    <t>392.Dar cumplimiento a las Obligaciones de Transparencia</t>
  </si>
  <si>
    <t>141.Proyectos 10/10</t>
  </si>
  <si>
    <t>149.Levantamiento 3/3</t>
  </si>
  <si>
    <t>150.Levantamiento 11/11</t>
  </si>
  <si>
    <t>178.Minuta</t>
  </si>
  <si>
    <t>181.Reporte</t>
  </si>
  <si>
    <t>182.Listado de expedientes 2/2</t>
  </si>
  <si>
    <t>183.Listas de asistencia fotos 13/13</t>
  </si>
  <si>
    <t>185.Minutas, fotos, oficio 5/5</t>
  </si>
  <si>
    <t>186.Minutas , fotos 6/6</t>
  </si>
  <si>
    <t>188.Listado de expedientes 2/2</t>
  </si>
  <si>
    <t>189.Listas de asistencia, fotos 13/13</t>
  </si>
  <si>
    <t>190.Minutas.Solución de confictos</t>
  </si>
  <si>
    <t>207.Porcentaje de intervenciones el uso del agua 10/10</t>
  </si>
  <si>
    <t>210.Porcentaje de intervenciones que incrementen el area verde en Monterrey y preserven las ya existentes</t>
  </si>
  <si>
    <t>213.Porcentaje de gestiones realizadas para la creacion de huertos urbanos</t>
  </si>
  <si>
    <t>217.Porcentaje de residuos solidos urbanos desviados de confinamiento</t>
  </si>
  <si>
    <t>222.Talleres, pláticas y eventos realizados de residuos sólidos urbanos 2/2</t>
  </si>
  <si>
    <t>404 Reportes de planeación</t>
  </si>
  <si>
    <t>405. Reportes de atención</t>
  </si>
  <si>
    <t>409 Reporte soporte e infraestructura</t>
  </si>
  <si>
    <t>410 Respaldo de Info</t>
  </si>
  <si>
    <t>411 Reporte de Solicitudes</t>
  </si>
  <si>
    <t>414 Reporte usuarios en red</t>
  </si>
  <si>
    <t>417. Reporte Fotografico 2-2</t>
  </si>
  <si>
    <t>418. Reporte de Actividades 1-1</t>
  </si>
  <si>
    <t>419. Reporte Fotografico 1-1</t>
  </si>
  <si>
    <t>420. Reporte de Actividades 1-1</t>
  </si>
  <si>
    <t>421. Reporte de Sistema Sentral 1-1</t>
  </si>
  <si>
    <t>422.  2da Capacitación trimestral Trámites y Servicios</t>
  </si>
  <si>
    <t>426. Reporte</t>
  </si>
  <si>
    <t>428. Solicitudes de Información</t>
  </si>
  <si>
    <t xml:space="preserve">429. Reporte fotográfico </t>
  </si>
  <si>
    <t xml:space="preserve">430. Reporte fotográfico </t>
  </si>
  <si>
    <t>613 Reporte de analiticas</t>
  </si>
  <si>
    <t>615 Reporte de mesas de trabajo</t>
  </si>
  <si>
    <t>616 Reporte de capacitaciones</t>
  </si>
  <si>
    <t>619 Reporte de reuniones</t>
  </si>
  <si>
    <t>634. Actas 5-5</t>
  </si>
  <si>
    <t>635. Reporte Fotografico 22/22</t>
  </si>
  <si>
    <t>636. Reporte Fotografico 15/15</t>
  </si>
  <si>
    <t>638. Reporte Fotografico 5/5</t>
  </si>
  <si>
    <t>639. Lista de Asistencia 1-1</t>
  </si>
  <si>
    <t>641. Reporte Fotografico 14/14</t>
  </si>
  <si>
    <t>432. Oficios de contestación 6-6</t>
  </si>
  <si>
    <t xml:space="preserve">434.  Ficha técnica de eventos y actividades                                 434. Padrón de Personas beneficiarias </t>
  </si>
  <si>
    <t>437. Padrón de Personas Beneficiarias</t>
  </si>
  <si>
    <t>440. Base de datos de solicitudes de Transparencia y Acceso a la Información y Derechos ARCOP de la SDHIS atendidas y recibidas</t>
  </si>
  <si>
    <t>441. Minuta de reuniones con evidencia fotográfica</t>
  </si>
  <si>
    <t>-</t>
  </si>
  <si>
    <t>444. Oficios 2-2</t>
  </si>
  <si>
    <t>454. Ficha Técnica 9-9</t>
  </si>
  <si>
    <t>467. Minuta de reunión con evidencia fotográfica</t>
  </si>
  <si>
    <t>470. Padrón de Personas Beneficiarias</t>
  </si>
  <si>
    <t>283. Padrón de personas beneficiarias                               283. Reporte de visita médica domiciliaria/El indicador mide el porcentaje de personas que recibieron servicios, 1 persona recibió servicios en dos visitas médicas por ello es que en los reportes de visita médica aparecen 68 documentos.</t>
  </si>
  <si>
    <t>Se envía justificación a través de oficio</t>
  </si>
  <si>
    <t>306. Ficha Técnica</t>
  </si>
  <si>
    <t>312. Padrón de personas beneficiarias/Comentario: Este año en el período de corte comparado con el del año pasado se debe a que se cruzó con el período vacacional además de una baja demanda en este mes.</t>
  </si>
  <si>
    <t xml:space="preserve">316. Padrón de personas beneficiarias </t>
  </si>
  <si>
    <t xml:space="preserve">320. Reporte de papanicolaous alterados/ Comentario: el indicador aparecerá en riesgo ya que se realizaron en el mes 21 papanocolaous, de los cuales 2 tuvieron resultado alterado. El objetivo de la acción tiene 2 vertientes, una de incentivar la prevención hacia la población objetivo y la segunda, que a través de estos servicios gratuitos se puedan realizar detecciones de forma temprana </t>
  </si>
  <si>
    <t>321. Base de datos de encuestas de satisfacción aplicada</t>
  </si>
  <si>
    <t>322. Padrón de personas beneficiarias</t>
  </si>
  <si>
    <t>323. Padrón de personas beneficiarias</t>
  </si>
  <si>
    <t>324. Padrón de personas beneficiarias</t>
  </si>
  <si>
    <t>325. Fichas técnicas 5-5</t>
  </si>
  <si>
    <t>332.Base de datos capturados de encuestas pre y post</t>
  </si>
  <si>
    <t>334. Base de datos capturados de encuestas pre y post</t>
  </si>
  <si>
    <t>335. Ficha técnica</t>
  </si>
  <si>
    <t>339. Reportes de activación comunitaria 2-2</t>
  </si>
  <si>
    <t>340. Reporte de Activación Comunitaria 4-4</t>
  </si>
  <si>
    <t>346.  Base de datos de las encuestas de satisfacción aplicadas</t>
  </si>
  <si>
    <t>Aún no se realizan más de dos capacitaciones en un mismo Espacio</t>
  </si>
  <si>
    <t>350. Padrón de Personas Beneficiarias/Comentario: se contabilizan a las personas de 0 a 5 años y 18 años en adelante conforme al período de corte del mes de abril (columnas abril) )resultado 13 personas), posteriormente se seleccionan los servicios para este indicador registrados en tipo de apoyo o servicio 1 con taller de salud, bienestar y/o protección, REUNIONES DE ALIADOS POR LA PRIMERA INFANCIA EN ESPACIO CERO CINCO,  BRICK CLUB PARA INFANCIAS NEURODIVERSAS (mes marzo resultado 22 personas)</t>
  </si>
  <si>
    <t>351. Padrón de Personas Beneficiarias/Comentario: Se contabilizan a las personas de 0 a 5 años y 18 años en adelante conforme al período de corte del mes de abril (columnas abril) , posteriormente se seleccionan los servicios para este indicador registrados en tipo de apoyo o servicio 1 TU CUMPLEAÑOS EN ESPACIO CERO CINCO, PROGRAMA "JUGAMOS JUNTOS ", TALLER DE INTRODUCCIÓN AL INGLES, TALLERES DE EDUCACIÓN y CUIDADOS. (resultado 28 personas)                                                                                                                                         Se contabilizan a las personas de 0 a 5 años y 18 años en adelante conforme al período de corte del mes de marzo (columnas marzo), posteriormente se seleccionan los servicios para este indicador registrados en tipo de apoyo o servicio 1 TU CUMPLEAÑOS EN ESPACIO CERO CINCO, PROGRAMA "JUGAMOS JUNTOS ", TALLER DE INTRODUCCIÓN AL INGLES, TALLERES DE EDUCACIÓN y CUIDADOS (resultado 6)</t>
  </si>
  <si>
    <t>358. Padrón de Personas Beneficiarias/ Comentario: El corte del reporte se realiza del 18 de febrero al 30 de marzo (evidencia 1) . Se contabilizan las personas nuevas ya que las recurrentes fueron contabilizadas en otro período. Se realiza primer filtro en columna fecha en que la persona se volvió beneficiaria en el período antes señalado, posteriomente en las columnas tipo de apoyo o servicio del 1 al 5 de manera individual en el mes de marzo, se filtran los servicios para EAM definidos en la pestaña catalógo de servicios y avance, resultado 33 personas. El corte del reporte se realiza del 01 al 17 de abril (evidencia 2) se realiza primer filtro en columna fecha en que la persona se volvió beneficiaria en el período antes señalado, posteriomente en las columnas tipo de servicio del 1 al 5 de manera individual para el mes de aabril se filtran los servicios para EAM definidos en la pestaña catalógo de servicios y avance, resultado 0 personas.</t>
  </si>
  <si>
    <t>Las 5 personas corresponden a las que accedieron a los servicios en el bimestre definidos para el indicador (Circulo de lectura EAM, Lectura en Sala EAM y Tareas Escolares EAM)</t>
  </si>
  <si>
    <t xml:space="preserve">Listado de reportes atendidos </t>
  </si>
  <si>
    <t xml:space="preserve">Listado de segumientos atendidos </t>
  </si>
  <si>
    <t xml:space="preserve">Calendarizacion de difusiones  realizadas </t>
  </si>
  <si>
    <t xml:space="preserve">Se encuentra en proceso de analisis para elaboración </t>
  </si>
  <si>
    <t>371 Porcentaje de personas</t>
  </si>
  <si>
    <t>372 Porcentaje de personas</t>
  </si>
  <si>
    <t>373 Porcentaje de servicios</t>
  </si>
  <si>
    <t>375 Porcentaje de servicios</t>
  </si>
  <si>
    <t>376 Porcentaje de reportes</t>
  </si>
  <si>
    <t>380 Porcentaje de</t>
  </si>
  <si>
    <t>381 Porcentaje de</t>
  </si>
  <si>
    <t>382 Porcentaje de</t>
  </si>
  <si>
    <t>383 Porcentaje de</t>
  </si>
  <si>
    <t>384 Porcentaje de</t>
  </si>
  <si>
    <t>387 Porcentaje de</t>
  </si>
  <si>
    <t>388 Porcentaje de</t>
  </si>
  <si>
    <t>390 Porcentaje de</t>
  </si>
  <si>
    <t>391 Porcentaje de</t>
  </si>
  <si>
    <t>Pláticas a padres de familia</t>
  </si>
  <si>
    <t>Pláticas a niñas, niños y adolescentes</t>
  </si>
  <si>
    <t>Brigada</t>
  </si>
  <si>
    <t>414 Porcentaje de terapias</t>
  </si>
  <si>
    <t>415 Porcentaje de diagnósticos</t>
  </si>
  <si>
    <t>417 Porcentaje de talleres</t>
  </si>
  <si>
    <t>419 Porcentaje de clases</t>
  </si>
  <si>
    <t>420 Porcentaje de clases</t>
  </si>
  <si>
    <t>Servicios brindados PAPTI</t>
  </si>
  <si>
    <t>Servcios Estancias</t>
  </si>
  <si>
    <t>Reporte de servicios médicos</t>
  </si>
  <si>
    <t xml:space="preserve">Listado de visitas domiciliarias, escolares y comunitarias realizadas </t>
  </si>
  <si>
    <t xml:space="preserve">Listado de gestiones y canalizaciones realizadas </t>
  </si>
  <si>
    <t xml:space="preserve">Listado de difusiones realizadas </t>
  </si>
  <si>
    <t>Evidencia disponible en el Drive (17/17).</t>
  </si>
  <si>
    <t>Evidencia disponible en el Drive (13/13).</t>
  </si>
  <si>
    <t>Evidencia disponible en el Drive (3/3).</t>
  </si>
  <si>
    <t>Evidencia disponible en el Drive (10/10).</t>
  </si>
  <si>
    <t>587. Miercoles ciudadanos</t>
  </si>
  <si>
    <t>260. Orientaciones</t>
  </si>
  <si>
    <t>261. Atenciones abril</t>
  </si>
  <si>
    <t>No se realizó</t>
  </si>
  <si>
    <t>267. Oficios gestoria</t>
  </si>
  <si>
    <t>620. SOLICITUD</t>
  </si>
  <si>
    <t>623. Realizar recomendaciones y propuestas 2/2</t>
  </si>
  <si>
    <t>624. Eventos de la promoción de la igualdad de género en el ámbito económico y comunitario 5/5</t>
  </si>
  <si>
    <t>625. Sensibilizar a la ciudadanía con respecto al tema de la prevención 15/15</t>
  </si>
  <si>
    <t>630. Espacios intervenidos NEN y Piensa Igualitario 7/7</t>
  </si>
  <si>
    <t>634. Listas de asistencia NEN 8/8</t>
  </si>
  <si>
    <t>483. Actividades de difusión de derechos humanos 15/15</t>
  </si>
  <si>
    <t>484.  Personas beneficiadas por los programas de prevención del IMMR 16/16</t>
  </si>
  <si>
    <t>485. Talleres productivos 30/30</t>
  </si>
  <si>
    <t>573. Inserción escolar</t>
  </si>
  <si>
    <t>574. Ferias y exposiciones de oferta educativa</t>
  </si>
  <si>
    <t>576. Actividades, talleres y conferencias de mejoramiento académico y buen clima escolar</t>
  </si>
  <si>
    <t>578. Apoyos escolares (becas, útiles y libros)</t>
  </si>
  <si>
    <t>579. Apoyos para la movilidad escolar nacional e internacional</t>
  </si>
  <si>
    <t>589. Insumos y espacios para artistas urbanos a través de "ReUrbanizArte MTY"</t>
  </si>
  <si>
    <t>590. Conferencias y talleres en promoción de salud mental</t>
  </si>
  <si>
    <t>591. Atención psicológica individual</t>
  </si>
  <si>
    <t>592. Conferencias y talleres en promoción de salud nutricia_</t>
  </si>
  <si>
    <t>596. Cursos y seminarios de defensa personal</t>
  </si>
  <si>
    <t>603. Talleres de pintura</t>
  </si>
  <si>
    <t>604. Talleres de Graffiti</t>
  </si>
  <si>
    <t>605. Clases de LSM</t>
  </si>
  <si>
    <t>606. Centros de la Juventud instalados/ Se inauguraron tres centros de la juventud.</t>
  </si>
  <si>
    <t>607. Clubs de debate y simulación de Modelos de Naciones Unidas</t>
  </si>
  <si>
    <t>609. Banqueteras</t>
  </si>
  <si>
    <t>610. Consultar a las juventudes sobre las actividades del Instituto</t>
  </si>
  <si>
    <t>612. Atención a solicitudes ciudadanas</t>
  </si>
  <si>
    <t>613. Atención a solicitudes de transparencia</t>
  </si>
  <si>
    <t>442. Actividades y servicios de acompañamiento academico</t>
  </si>
  <si>
    <t>445. Apoyos de movilidad e insumos educativos</t>
  </si>
  <si>
    <t>449. Espacios públicos intervenidos a través del arte urbano</t>
  </si>
  <si>
    <t>Los miembros del padrón se mantien, no se han reportado bajas.</t>
  </si>
  <si>
    <t>453. Servicios y actividades de salud integral de las juventudes</t>
  </si>
  <si>
    <t>457. Actividades, talleres y apoyos deportivos y actividad fisica</t>
  </si>
  <si>
    <t>460. Actividades enfocadas en arte y cultura</t>
  </si>
  <si>
    <t>463. Actividades, eventos y espacios de fomento a la diversidad, y promoción a la integración social</t>
  </si>
  <si>
    <t>466. Centros de la Juventud instalados_</t>
  </si>
  <si>
    <t>468. Actividades y herramientas de participación ciudadana y politica</t>
  </si>
  <si>
    <t>470. Banqueteras</t>
  </si>
  <si>
    <t>Junio</t>
  </si>
  <si>
    <t>Acumulado 1T</t>
  </si>
  <si>
    <t>Avance al 1T</t>
  </si>
  <si>
    <t>Avance al año</t>
  </si>
  <si>
    <t>Semaforización al 1T</t>
  </si>
  <si>
    <t>Presupuesto</t>
  </si>
  <si>
    <t>CUMPLIDO</t>
  </si>
  <si>
    <t>Avance al mes</t>
  </si>
  <si>
    <t>Implementación de la Primera fase de la evaluación del programa de Servicio Profesional de Carrera de los Servidores Públicos</t>
  </si>
  <si>
    <t>Administrar / Concluir las tareas necesarias a ejecutar para la entrega de espacios públicos y equipamiento urbano de calidad para la recreación y disfrute social</t>
  </si>
  <si>
    <t>Administrar / Concluir las tareas necesarias a ejecutar para la entrega de infraestructura y un entorno urbano seguro sin contaminación visual en vialidades</t>
  </si>
  <si>
    <t>135.-Informe Eventos Gratuitos en los Parques Publicos (2)</t>
  </si>
  <si>
    <t>321. Excel GDI</t>
  </si>
  <si>
    <t>331. Excel GDI</t>
  </si>
  <si>
    <t>324. GDI</t>
  </si>
  <si>
    <t>328. Excel GDI</t>
  </si>
  <si>
    <t>329. Excel GDI</t>
  </si>
  <si>
    <t>349. Excel GDI</t>
  </si>
  <si>
    <t>no hay evidencia</t>
  </si>
  <si>
    <t>335. Listado digitalizaciones</t>
  </si>
  <si>
    <t>334. Listado digitalizaciones-mar 23</t>
  </si>
  <si>
    <t>333. Listado de Subdivisiones-abr 23</t>
  </si>
  <si>
    <t>380. Consolidar acuerdos de colaboración 6/6</t>
  </si>
  <si>
    <t>245. Evidencia Fotográfica</t>
  </si>
  <si>
    <t>314. Bitacora 3/3</t>
  </si>
  <si>
    <t>646. PDF</t>
  </si>
  <si>
    <t>641. Informe 1er. Trimestre 2023</t>
  </si>
  <si>
    <t>NO HAY EVIDENCIA EN DRIVE</t>
  </si>
  <si>
    <t>68. pdf</t>
  </si>
  <si>
    <t>84. pdf</t>
  </si>
  <si>
    <t>78. Excel</t>
  </si>
  <si>
    <t>81. Excel</t>
  </si>
  <si>
    <t>82. Excel</t>
  </si>
  <si>
    <t>83. Excel</t>
  </si>
  <si>
    <t>151. Word</t>
  </si>
  <si>
    <t>152. Word</t>
  </si>
  <si>
    <t>153. Word</t>
  </si>
  <si>
    <t>154. Word</t>
  </si>
  <si>
    <t>155. Word</t>
  </si>
  <si>
    <t>156. Word</t>
  </si>
  <si>
    <t>158. Word</t>
  </si>
  <si>
    <t>141. Registro de detenciones</t>
  </si>
  <si>
    <t>142 Registro de pruebas medicas</t>
  </si>
  <si>
    <t>143. Registro Armas</t>
  </si>
  <si>
    <t>148. Operativo Disuasivo</t>
  </si>
  <si>
    <t>149. Operativo en Conjunto</t>
  </si>
  <si>
    <t xml:space="preserve">150. Auxilios </t>
  </si>
  <si>
    <t>152-155. Registros PMI</t>
  </si>
  <si>
    <t>156. NO HAY EVIDENCIA</t>
  </si>
  <si>
    <t>157 Informe esadistico</t>
  </si>
  <si>
    <t>158. Informe para recopilacion</t>
  </si>
  <si>
    <t>159. Capacitacion cultura vial instituciones educativas</t>
  </si>
  <si>
    <t>160. Capacitacion cultura vial empresas</t>
  </si>
  <si>
    <t>161. Actualizar en normativdad</t>
  </si>
  <si>
    <t>198. Registro de Actividades</t>
  </si>
  <si>
    <t>199. HAY EVIDENCIA PERO NO RESULTADOS AQUÍ</t>
  </si>
  <si>
    <t>200. Operativos</t>
  </si>
  <si>
    <t>201. Eventos abril</t>
  </si>
  <si>
    <t>202-2023 TRANSPARENCIA</t>
  </si>
  <si>
    <t>204. pdf</t>
  </si>
  <si>
    <t>205. pdf</t>
  </si>
  <si>
    <t>206. pdf</t>
  </si>
  <si>
    <t>207. pdf</t>
  </si>
  <si>
    <t>208. pdf</t>
  </si>
  <si>
    <t>209. pdf</t>
  </si>
  <si>
    <t>371 Concentrado personas</t>
  </si>
  <si>
    <t xml:space="preserve">372 Padrón de beneficiarios </t>
  </si>
  <si>
    <t>373 Servicios otorgados</t>
  </si>
  <si>
    <t>374 Registro servicios</t>
  </si>
  <si>
    <t>375 Concentrado de servicios</t>
  </si>
  <si>
    <t>376 Listado de reportes</t>
  </si>
  <si>
    <t>379 Concentrado</t>
  </si>
  <si>
    <t>380 Listado de apoyos</t>
  </si>
  <si>
    <t>381 Listado de apoyos</t>
  </si>
  <si>
    <t>382 Concentrado de apoyos</t>
  </si>
  <si>
    <t>383 Listado de visitas</t>
  </si>
  <si>
    <t>384 Listado de apoyos</t>
  </si>
  <si>
    <t>386 Listado de expedientes</t>
  </si>
  <si>
    <t>387 Listado expedientes</t>
  </si>
  <si>
    <t>388 Listado refrendos</t>
  </si>
  <si>
    <t>389 Concentrado raciones</t>
  </si>
  <si>
    <t>390 Concentrado raciones</t>
  </si>
  <si>
    <t>391 Fotografía</t>
  </si>
  <si>
    <t>Ev 475. Estadística</t>
  </si>
  <si>
    <t>Ev 476. Reporte</t>
  </si>
  <si>
    <t>Ev 477. Imágenes junta</t>
  </si>
  <si>
    <t>Ev 480. Visitas domiciliarias</t>
  </si>
  <si>
    <t>Ev 481.Talleres preventivos y remediales</t>
  </si>
  <si>
    <t>Ev 482. Brigadas y recorridos</t>
  </si>
  <si>
    <t>Ev 483. Eventos reuniones plenarias juntas</t>
  </si>
  <si>
    <t>Ev 484. Orientaciones solciales psicológicas jurídicas</t>
  </si>
  <si>
    <t xml:space="preserve">Ev 485. Listado de reportes atendidos </t>
  </si>
  <si>
    <t xml:space="preserve">Ev 486. Listado de segumientos atendidos </t>
  </si>
  <si>
    <t>Ev 487. Visitas de seguimiento a reportes de vulneración de derechos</t>
  </si>
  <si>
    <t>Ev 488. Entrevistas y/o evaluaciones realizadas</t>
  </si>
  <si>
    <t xml:space="preserve">Ev 489. Calendarizacion de difusiones  realizadas </t>
  </si>
  <si>
    <t>Ev 490. Apoyos alimentarios</t>
  </si>
  <si>
    <t>Ev 491. Apoyos funcionales</t>
  </si>
  <si>
    <t>Ev 492. Apoyo alimentario</t>
  </si>
  <si>
    <t>Ev 493. Visitas domiciliarias</t>
  </si>
  <si>
    <t>Ev 494. Personas beneficiarias</t>
  </si>
  <si>
    <t xml:space="preserve">Ev 496. Expediente </t>
  </si>
  <si>
    <t>Ev 497. Prestar aparatos médicos</t>
  </si>
  <si>
    <t xml:space="preserve">Ev 498. Registro diario </t>
  </si>
  <si>
    <t xml:space="preserve">Ev 499. Pláticas </t>
  </si>
  <si>
    <t>Ev 500. Concentrado Adulto mayor</t>
  </si>
  <si>
    <t>Ev 501. Apoyos asistenciales</t>
  </si>
  <si>
    <t>Ev 502. Servicios CHNE</t>
  </si>
  <si>
    <t>Ev 503 Reportes</t>
  </si>
  <si>
    <t>Ev. 509 Formación musical</t>
  </si>
  <si>
    <t>Ev. 510  Terapias</t>
  </si>
  <si>
    <t>Ev. 512 Sesiones</t>
  </si>
  <si>
    <t>Ev. 513 Integración sensorial</t>
  </si>
  <si>
    <t>Ev 515. Reporte</t>
  </si>
  <si>
    <t>Ev 516. Reporte solicitudes</t>
  </si>
  <si>
    <t>Ev 517.  Control interno</t>
  </si>
  <si>
    <t>Ev 518. Oficios</t>
  </si>
  <si>
    <t>Ev. 519 Listado mtto edificios</t>
  </si>
  <si>
    <t>Ev. 520 Listado mtto vehicular</t>
  </si>
  <si>
    <t>Ev. 521 Reporte almacen</t>
  </si>
  <si>
    <t>Ev. 522 Reporte patrimonio</t>
  </si>
  <si>
    <t>Ev 523. Listado informatica</t>
  </si>
  <si>
    <t>Ev 524. Listado capacitación</t>
  </si>
  <si>
    <t>NA</t>
  </si>
  <si>
    <t>112. Auditorías</t>
  </si>
  <si>
    <t>113. Gasto</t>
  </si>
  <si>
    <t>114. Difusión CII</t>
  </si>
  <si>
    <t>117. Sistema Entrega</t>
  </si>
  <si>
    <t>118. Declaraciones</t>
  </si>
  <si>
    <t>119. Denuncias</t>
  </si>
  <si>
    <t>120. Substanciación</t>
  </si>
  <si>
    <t>124. BD Sol UT-APMC may23</t>
  </si>
  <si>
    <t>125. BD Sol UT-APMC may23</t>
  </si>
  <si>
    <t>126. POA Obligaciones may23</t>
  </si>
  <si>
    <t>128. Servicios Profesionales</t>
  </si>
  <si>
    <t>129. Caja chica</t>
  </si>
  <si>
    <t>130. Adquisición</t>
  </si>
  <si>
    <t>131. Tickets y facturas</t>
  </si>
  <si>
    <t>132. Recursos tecnológicos</t>
  </si>
  <si>
    <t>133. Patrimonio</t>
  </si>
  <si>
    <t>134. Solicitudes</t>
  </si>
  <si>
    <t>135. Formatos</t>
  </si>
  <si>
    <t>136. Expediente contratación</t>
  </si>
  <si>
    <t xml:space="preserve">137. Contador digitalización
El dato reportado corresponde al acumulado de documentos digitalizados por las Direcciones de la Contarloría Municipal al mes de mayo de 2023
</t>
  </si>
  <si>
    <t>No se programó ejecución para este periodo</t>
  </si>
  <si>
    <t>616. Capacitación interinstitucional</t>
  </si>
  <si>
    <t>Las capacitaciones a las personas enlace estan progrmaadas para el 29 de junio y 6 de julio</t>
  </si>
  <si>
    <t>622. FICHA TECNICA</t>
  </si>
  <si>
    <t>623. FICHA TECNICA - 623. OFICIO</t>
  </si>
  <si>
    <t xml:space="preserve">624. Eventos de la promoción de la igualdad de género en el ámbito económico y comunitario </t>
  </si>
  <si>
    <t xml:space="preserve">625. Sensibilizar a la ciudadanía con respecto al tema de la prevención </t>
  </si>
  <si>
    <t>629. Realizar informe de seguimiento a campaña permanente de prevención de las violencias contra las mujeres</t>
  </si>
  <si>
    <t>630. Espacios intervenidos NEN y Piensa Igualitario</t>
  </si>
  <si>
    <t>634. Beneficiar personas mediante la implementación del programa No es No</t>
  </si>
  <si>
    <t>Aún no es posible medirlo. Se poryecta tener el reporte en junio</t>
  </si>
  <si>
    <t xml:space="preserve">483. Actividades de difusión de derechos humanos </t>
  </si>
  <si>
    <t xml:space="preserve">484.  Personas beneficiadas por los programas de prevención del IMMR </t>
  </si>
  <si>
    <t xml:space="preserve">485. Talleres productivos </t>
  </si>
  <si>
    <t>578.  Apoyos escolares (becas, útiles y libros)</t>
  </si>
  <si>
    <t>589. Insumos y espacios para artistas urbanos a través de _ReUrbanizArte MTY_</t>
  </si>
  <si>
    <t>Se agregaron 25 espedientes y se sigue dando seguimiento a los acumulados en el año</t>
  </si>
  <si>
    <t>592. Conferencias y talleres en promoción de salud nutricia</t>
  </si>
  <si>
    <t>593. Programas de salud nutricional _Reto Juventudes Sanas_</t>
  </si>
  <si>
    <t>594. Huertos escolares /                     Se inició un huerto y se le da seguimiento a los ya activos</t>
  </si>
  <si>
    <t>595. Conferencias y talleres en promoción de la educación sexual y reproductiva</t>
  </si>
  <si>
    <t>597. Torneos Grita InjuRe</t>
  </si>
  <si>
    <t>600. Club de Lectura (Sec. 25)</t>
  </si>
  <si>
    <t>601. Clubs de lectura "Morras Leyendo Morras" y "Circulo de Lectura InjuRe!</t>
  </si>
  <si>
    <t>606. Centros de la Juventud instalados</t>
  </si>
  <si>
    <t>609. Banqueteras/ Se integraron 5 jóvenes a la INJURED</t>
  </si>
  <si>
    <t>No se reportaron solicitudes de transparencia en el mes.</t>
  </si>
  <si>
    <t>Durante este mes, además de los expedientes que se han mantenido desde meses anteriores, se agregaron 25 expedientes de atención psicológica individual.</t>
  </si>
  <si>
    <t>455. Servicios y actividades de atención nutricional</t>
  </si>
  <si>
    <t>456. Pláticas y cursos de educación y salud sexual</t>
  </si>
  <si>
    <t>No se reporta ningún centro nuevo, sin embargo, se continuan las operaciones en ls tres centros instalados.</t>
  </si>
  <si>
    <t>468. Participación Ciudadana</t>
  </si>
  <si>
    <t>Expedientes fisicos, tamizajes</t>
  </si>
  <si>
    <t>Expedientes fisicos, base de datos</t>
  </si>
  <si>
    <t>No se programo ejecución</t>
  </si>
  <si>
    <t>No estaba programado para reportarse</t>
  </si>
  <si>
    <t>283. Reporte de visita médica domiciliaria 61/61</t>
  </si>
  <si>
    <t>296. Ficha técnica</t>
  </si>
  <si>
    <t>298. Padrón de Personas Benenficiarias</t>
  </si>
  <si>
    <t xml:space="preserve">306.Fichas técnicas 3/3 </t>
  </si>
  <si>
    <t>319. Padrón de Personas Beneficiarias</t>
  </si>
  <si>
    <t>320. Reporte de papanicolaous</t>
  </si>
  <si>
    <t xml:space="preserve">323. Padrón de Personas Benenficiarias </t>
  </si>
  <si>
    <t>324. Padrón de Personas Benenficiarias</t>
  </si>
  <si>
    <t>No se realizó actividad</t>
  </si>
  <si>
    <t xml:space="preserve">437. Padrón de Personas Beneficiarias </t>
  </si>
  <si>
    <t>440. Base de datos de solicitudes de Transparencia y Acceso a la Información y Derechos ARCOP</t>
  </si>
  <si>
    <t>441. Minutas de reuniones con evidencia fotográfica 3/3</t>
  </si>
  <si>
    <t>454. Fichas Técnicas 16/16                                                                                                                                                           Este mes la Gran Orquesta tuvo más presentaciones.Aún no se realizan las clases de baile</t>
  </si>
  <si>
    <t>459. Ficha Técnica de eventos y actividades</t>
  </si>
  <si>
    <t>460. Ficha técnica de eventos y actividades, 460. padrón de personas beneficiarias</t>
  </si>
  <si>
    <t>461. Fichas técnicas 7/7</t>
  </si>
  <si>
    <t>466. Base de datos de requerimientos recibidos y atendidos a través de oficio 54-54</t>
  </si>
  <si>
    <t>471. Fichas técnicas 2/2 No estaba programado para realizarse, sin embargo se llevaron a cabo acciones</t>
  </si>
  <si>
    <t>141.Proyectos.23/23</t>
  </si>
  <si>
    <t>150.Reporte 4/4</t>
  </si>
  <si>
    <t>181. Listado de Expedientes 5/5</t>
  </si>
  <si>
    <t>182. Listado de expedientes 2/2</t>
  </si>
  <si>
    <t>183. Listas de asistencia fotos 3/3</t>
  </si>
  <si>
    <t>184. Reporte</t>
  </si>
  <si>
    <t>185. Minutas, fotos, oficio 5/5</t>
  </si>
  <si>
    <t>186. Minutas, fotos, listas de asistencia  8/8</t>
  </si>
  <si>
    <t>188. Listado de expedientes 5/5</t>
  </si>
  <si>
    <t>189. Listas de asistencia, fotos 4/4</t>
  </si>
  <si>
    <t>190. Minutas. Listas de asistencia</t>
  </si>
  <si>
    <t>192.Porcentaje de ciudadanos atendidos mediante sistemas digitales 3/3</t>
  </si>
  <si>
    <t>193.Porcentaje de colaboraciones efectuadas en materia de simplificación administrativa y mejora regulatoria</t>
  </si>
  <si>
    <t>207.Porcentaje de intervenciones el uso del agua 7/7</t>
  </si>
  <si>
    <t>208. Porcentaje de campañas de comunicación ejecutadas sobre el uso alternativo del agua 5/5</t>
  </si>
  <si>
    <t>209.Porcentaje de sistemas de aprovechamiento, captación o tratamiento de agua de lluvia instalados</t>
  </si>
  <si>
    <t>210.Porcentaje de intervenciones que incrementen el area verde en Monterrey y preserven las ya existentes 1/1</t>
  </si>
  <si>
    <t>212. Porcentaje de estudios propuestos de Áreas Naturales Protegidas</t>
  </si>
  <si>
    <t>213.Porcentaje de gestiones realizadas para la creación de huertos urbanos 19/19</t>
  </si>
  <si>
    <t>325.Resolver dictamenes de expedientes en materia de Fraccionamientos</t>
  </si>
  <si>
    <t>332.Listado de supervisiones-may 23</t>
  </si>
  <si>
    <t>333.Listado de subdivisiones-may 23</t>
  </si>
  <si>
    <t>334.Listado de fraccionamientos-may 23</t>
  </si>
  <si>
    <t>335.Listado digitalizaciones-may 23</t>
  </si>
  <si>
    <t>336.Listado mesas movilidad, infraestructura etc-may 23</t>
  </si>
  <si>
    <t>337.Listado mesa regularizacion-may 23</t>
  </si>
  <si>
    <t>340.Listado de Expedientes Geología</t>
  </si>
  <si>
    <t>341.Listado de Expedientes Vial Fraccionamientos</t>
  </si>
  <si>
    <t>347.Minutas, fotos 8/8</t>
  </si>
  <si>
    <t>348.Solicitar ordenes de inspección en materia de Desarrollo Urbano</t>
  </si>
  <si>
    <t>349.Elaborar dictámenes y preventivas sobre solicitudes de Licencias de Usos de Suelo,  Regimenes en Condominio, Casas Habitación, Trámites menores, Constancias de Obra Terminada  2/2</t>
  </si>
  <si>
    <t>350.Elaborar dictámenes y preventivas sobre solicitudes de licencias de la Ventanilla Única de Construcción (VUC) 2/2</t>
  </si>
  <si>
    <t>353.Atender solicitudes ciudadanas  que tienen como finalidad la obtención de los diversos trámites correspondientes a la Dirección</t>
  </si>
  <si>
    <t>354.Reuniones.1</t>
  </si>
  <si>
    <t>355.Oficio.8/8</t>
  </si>
  <si>
    <t>360.Minuta.29/29</t>
  </si>
  <si>
    <t>362.reuniones.4/4</t>
  </si>
  <si>
    <t>363.Reporte_1</t>
  </si>
  <si>
    <t>365.Bitacora.1</t>
  </si>
  <si>
    <t>366.Bitacora.1</t>
  </si>
  <si>
    <t>367.Bitacora.2</t>
  </si>
  <si>
    <t>368.Bitacora.8</t>
  </si>
  <si>
    <t>369.Bitacora.8</t>
  </si>
  <si>
    <t>371.Estudios.12/12</t>
  </si>
  <si>
    <t xml:space="preserve">372.Brindar atención a solicitudes de inspección y vigilancia en materia de protección ambiental para el control de la contaminación </t>
  </si>
  <si>
    <t xml:space="preserve">375.Brindar atención a dictaminaciones de anuncios </t>
  </si>
  <si>
    <t>377.Atención especializada en materia ambiental</t>
  </si>
  <si>
    <t>378.eventos, cursos o talleres sostenibles 10/10</t>
  </si>
  <si>
    <t>380.Consolidar acuerdos de colaboración (locales o internacionales) 2/2</t>
  </si>
  <si>
    <t>383.Asignar árboles para su plantación 1/1</t>
  </si>
  <si>
    <t>384.Realizar eventos de adopción de árboles 5/5</t>
  </si>
  <si>
    <t>386.diseñar y/o re diseñar parques del municipio 1/1</t>
  </si>
  <si>
    <t>387.Gestionar el desarrollo de los parques diseñados 9/9</t>
  </si>
  <si>
    <t>388.Crear programas de gestión ambiental</t>
  </si>
  <si>
    <t>389.Realizar eventos, cursos o talleres sostenibles</t>
  </si>
  <si>
    <t>394.Brindar atención a reportes ciudadanos 3/3</t>
  </si>
  <si>
    <t>395.Revisar procesos de trámites a petición de las áreas</t>
  </si>
  <si>
    <t>40. Oficio canalizacion</t>
  </si>
  <si>
    <t>41. Ficha</t>
  </si>
  <si>
    <t>42. Ficha</t>
  </si>
  <si>
    <t>43. Evidencia fotografica</t>
  </si>
  <si>
    <t>46. Flyers</t>
  </si>
  <si>
    <t>47. Ficha de canalizacion</t>
  </si>
  <si>
    <t>49. Minutas</t>
  </si>
  <si>
    <t>50. Acta constitutiva</t>
  </si>
  <si>
    <t>51. Oficio</t>
  </si>
  <si>
    <t>52.Ficha informativa</t>
  </si>
  <si>
    <t>73. Juntas vecinales de proximidad</t>
  </si>
  <si>
    <t>78-79. Evidencia C4</t>
  </si>
  <si>
    <t>81. Tabla de bajas</t>
  </si>
  <si>
    <t>82. CISEC</t>
  </si>
  <si>
    <t>280. Ingreso de personas detenidas</t>
  </si>
  <si>
    <t>281.Registro de pruebas medicas a personas detenidas</t>
  </si>
  <si>
    <t>282. Capacitacion de manejo de armas</t>
  </si>
  <si>
    <t>144-147. Informe  PMP</t>
  </si>
  <si>
    <t>148. Informe operativos disuasivos</t>
  </si>
  <si>
    <t>149. Informe operartivos en conjunto</t>
  </si>
  <si>
    <t>150. Informe llamadas de auxilio</t>
  </si>
  <si>
    <t>152. Registro capacitacion elementos PMI</t>
  </si>
  <si>
    <t>153. Medidas de protección dentro jurisdiccion</t>
  </si>
  <si>
    <t>154. Medidas de protección fuera de jurisdiccion</t>
  </si>
  <si>
    <t>155. Registro de atencion a oficios asignados PMI</t>
  </si>
  <si>
    <t>164. Diagnostico</t>
  </si>
  <si>
    <t xml:space="preserve">169. Evidencia fotografica </t>
  </si>
  <si>
    <t>170.Evidencia fotografica</t>
  </si>
  <si>
    <t>180 Lista de asistencia</t>
  </si>
  <si>
    <t>182.Lista de asistencia</t>
  </si>
  <si>
    <t>184. Base de datos</t>
  </si>
  <si>
    <t>185. Formato</t>
  </si>
  <si>
    <t>358. Servicios trabajo social</t>
  </si>
  <si>
    <t>359. Servicios psicologia</t>
  </si>
  <si>
    <t>360. Criminologia</t>
  </si>
  <si>
    <t>361. Adolescentes atendidos</t>
  </si>
  <si>
    <t>362. Orientaciones</t>
  </si>
  <si>
    <t>363. Llamadas de seguimiento</t>
  </si>
  <si>
    <t>364. Servicios TS Alamey y 364. Servicios TS Norte</t>
  </si>
  <si>
    <t>365. Servicios PSI Alamey y 365. Servicios PSI Norte</t>
  </si>
  <si>
    <t>366. Servicios legales Alamey y 366. Servicios legales Norte</t>
  </si>
  <si>
    <t>367. Traslados Alamey y 367. Traslados Norte</t>
  </si>
  <si>
    <t>204-209 Evidencia C4</t>
  </si>
  <si>
    <t>231. Registro de mantenimiento</t>
  </si>
  <si>
    <t>232. Registro de adquisiciones</t>
  </si>
  <si>
    <t>635. Reporte Fotografico 16/16</t>
  </si>
  <si>
    <t>636. Reporte Fotografico 4/4</t>
  </si>
  <si>
    <t>638. Reporte Fotografico 4/4</t>
  </si>
  <si>
    <t>639. Lista de Asistencia 3/3</t>
  </si>
  <si>
    <t>641. Reporte Fotografico 13/13</t>
  </si>
  <si>
    <t xml:space="preserve">406. Reporte de toma de decisiones </t>
  </si>
  <si>
    <t>409 Reporte soporte e infraestructura 1/1</t>
  </si>
  <si>
    <t>410 Respaldo de Info 1/1</t>
  </si>
  <si>
    <t>411 Reporte de Solicitudes 1/1</t>
  </si>
  <si>
    <t>414 Reporte usuarios en red 1/1</t>
  </si>
  <si>
    <t>417. Reporte Fotografico 3/3</t>
  </si>
  <si>
    <t>428. Solicitud de Información</t>
  </si>
  <si>
    <t>304.Diseños Arquitectonicos 1/1</t>
  </si>
  <si>
    <t>305.Proyectos de Espacio Público 9/9</t>
  </si>
  <si>
    <t>306.Proyectos Pluviales 1/1</t>
  </si>
  <si>
    <t>307.Expedientes de Factibilidad R.F. 0/1</t>
  </si>
  <si>
    <t>308.Expedientes de Factibilidad R.P. 02</t>
  </si>
  <si>
    <t>310.Actas de Comité 6/6</t>
  </si>
  <si>
    <t>311.Contratos 7/7</t>
  </si>
  <si>
    <t>314. Bitacora de Supervisión 1/1</t>
  </si>
  <si>
    <t>316.Proyectos de Pavimentación 0/3</t>
  </si>
  <si>
    <t>318.Dictamenes de Opinión 52/52</t>
  </si>
  <si>
    <t>319.Bitacora Vial 0/8</t>
  </si>
  <si>
    <t>320. Solicitudes Acceso a la Información 11/11</t>
  </si>
  <si>
    <t>321. Reporte de Sistema Sentral 76/76</t>
  </si>
  <si>
    <t>267. Actas de Comité  6/6</t>
  </si>
  <si>
    <t>268. Actas de Comité 6/6</t>
  </si>
  <si>
    <t>269. Ficha Técnica de Factibildad 0/3</t>
  </si>
  <si>
    <t>270. Peticiones con visita Técinca 30/30</t>
  </si>
  <si>
    <t>271.Reporte Sistema Sentral 76/76</t>
  </si>
  <si>
    <t>275.-Descrtiptivo Mtto Vial pintura de Cordon</t>
  </si>
  <si>
    <t>No se conto con Equipo Hidrojet este mes de mayo porque se encuentra fuera de servicio</t>
  </si>
  <si>
    <t xml:space="preserve">OFICIO DCYCP-DGF/1194/2023 </t>
  </si>
  <si>
    <t>493.ING FOTO DE CORTE DE CAJA</t>
  </si>
  <si>
    <t>494.ING FOTO LISTA DE ASISTENCIA</t>
  </si>
  <si>
    <t>Ev. 493.01 Imagen Capacitación
Ev. 493.02 Imagen Capacitación
Ev. 493.03Lista de Asitencia 19-mayo
Ev. 493.04 Imagen Capacitación
Ev. 493.05 Imagen Capacitación
Ev. 493.06 Lista de Asistencia 22-mayo</t>
  </si>
  <si>
    <t>495.Informe de Expedientes Revisados Mayo 2023</t>
  </si>
  <si>
    <t>497.Traspaso realizados Mayo 2023</t>
  </si>
  <si>
    <t>510. Lista asistencia 1/1</t>
  </si>
  <si>
    <t>57.Fotografia</t>
  </si>
  <si>
    <t>58.Captura pantalla</t>
  </si>
  <si>
    <t>65.ING.FOTOGRAFÍA NOTIFICACIÓN</t>
  </si>
  <si>
    <t>66.FOTOGRAFÍA DESCUENTO MULTAS DE TRÁNSITO</t>
  </si>
  <si>
    <t>SE REPORTA TRIMESTRALMENTE</t>
  </si>
  <si>
    <t>Ev.69.01 - Procedimiento de Requerimiento con Multa concluido en Mayo</t>
  </si>
  <si>
    <t xml:space="preserve">70.OFICIO DCYCP-DGF/1194/2023 </t>
  </si>
  <si>
    <t>75.Tramites recibidos mayo 2023</t>
  </si>
  <si>
    <t>75. Tramites recibidos mayo 2023</t>
  </si>
  <si>
    <t>76. Reporte excel nómina revisada mayo 2023</t>
  </si>
  <si>
    <t>Las evaluciones unicamente se realizaron durante marzo y abril</t>
  </si>
  <si>
    <t>86. Documento de word</t>
  </si>
  <si>
    <t>88.  oficios Comité</t>
  </si>
  <si>
    <t>94. Reporte sistema solicitud</t>
  </si>
  <si>
    <t xml:space="preserve">41.OFICIOS </t>
  </si>
  <si>
    <t xml:space="preserve">49.OFICIOS </t>
  </si>
  <si>
    <t>0.OFICIOS</t>
  </si>
  <si>
    <t>105.Reporte de excel</t>
  </si>
  <si>
    <t>06. Reporte de word</t>
  </si>
  <si>
    <t>107. Reporte de excel</t>
  </si>
  <si>
    <t>109.- Reporte de Excel</t>
  </si>
  <si>
    <t>Evidencia fotográfica y listado de asistencia</t>
  </si>
  <si>
    <t>Programado para el mes de junio</t>
  </si>
  <si>
    <t>373 microcréditos para mipymes; programa de financiamiento para PYMES en desarrollo.</t>
  </si>
  <si>
    <t xml:space="preserve">Evidencia fotográfica y registro </t>
  </si>
  <si>
    <t>Acuses de transparencia</t>
  </si>
  <si>
    <t>Registro de SENTRAL</t>
  </si>
  <si>
    <t>Capturas de imagen</t>
  </si>
  <si>
    <t>Registro de asistencia y reporte fotográfico</t>
  </si>
  <si>
    <t>Reporte de gobierno bancario</t>
  </si>
  <si>
    <t>Presentación CEM y fichas técnicas</t>
  </si>
  <si>
    <t xml:space="preserve">Evidencia fotográfica </t>
  </si>
  <si>
    <t>Registro</t>
  </si>
  <si>
    <t>Oficio</t>
  </si>
  <si>
    <t>Evidencia disponible en el Drive (41/41).</t>
  </si>
  <si>
    <t>Evidencia disponible en el Drive (5/5).</t>
  </si>
  <si>
    <t>Evidencia disponible en el Drive (4/4).</t>
  </si>
  <si>
    <t>Evidencia disponible en el Drive (19/19).</t>
  </si>
  <si>
    <t>261. Atenciones mayo</t>
  </si>
  <si>
    <t>266. Registro encuestas</t>
  </si>
  <si>
    <t>INFORMES</t>
  </si>
  <si>
    <t>LISTA DE ASISENCIA</t>
  </si>
  <si>
    <t xml:space="preserve">434.  Ficha técnica de eventos y actividades y Padrón de Personas beneficiarias </t>
  </si>
  <si>
    <t>467. Minutas de reuniones con evidencia fotográfica 4/4</t>
  </si>
  <si>
    <t>HAY EVIDENCIA PERO NO CONCUERDA CON LA REPORTAD AQUÍ QUE ES 2 DE 2 HAY 13</t>
  </si>
  <si>
    <t>509. captura de pantalla</t>
  </si>
  <si>
    <t xml:space="preserve">510. pdfs lista de asistencia </t>
  </si>
  <si>
    <t>510.lista de asistencia</t>
  </si>
  <si>
    <t>504. pddf</t>
  </si>
  <si>
    <t>Porcentaje de proyectos cumplidos que integran el programa de Limpia Zona Centro</t>
  </si>
  <si>
    <t>(Total de proyectos cumplidos/total de proyectos planeados)100</t>
  </si>
  <si>
    <t>(Número de parques rehabilitados/número de parques proyectados)*100</t>
  </si>
  <si>
    <t>(Número de programas realizados/Total de programas planeados)*100</t>
  </si>
  <si>
    <t xml:space="preserve">Porcentaje de Actas de Instalación del Comité de Obra Publica.
</t>
  </si>
  <si>
    <t xml:space="preserve">Porcentaje de proyectos realizados de intersecciones seguras </t>
  </si>
  <si>
    <t>Porcentaje de asistencia de la Dirección de Fiscalización en las etapas de obra pública  como observador o representante de los procedimientos de licitación pública y de invitación restringida establecidos en la Ley de Obra Pública de Nuevo León</t>
  </si>
  <si>
    <t>(Eventos de apertura técnica, económica, fallo y entrega recepción de procedimientos de licitación pública e invitación restringida que contaron con un observador o representante de la Dirección de Fiscalización /  Total de eventos de apertura técnica, económica, fallo y entrega recepción de procedimientos de licitación pública e invitación restringida con oficio de invitación para la Dirección de Fiscalización)*100</t>
  </si>
  <si>
    <t>Porcentaje de expedientes de investigación de presunta responsabilidad administrativa integrados</t>
  </si>
  <si>
    <t xml:space="preserve"> (Denuncias que cuentan con acuerdos de radicación de inicio de investigación / Expedientes de investigación de presunta responsabilidad administrativa integrados)*100</t>
  </si>
  <si>
    <t>Porcentaje de recursos de inconformidad presentados por los denunciantes y que son enviados al Tribunal de Justicia Administrativa del Estado</t>
  </si>
  <si>
    <t>(Recursos de inconformidad presentados por los denunciantes y que son enviados al Tribunal de Justicia Administrativa del Estado /Recursos de inconformidad presentados por los denunciantes ante la autoridad investigadora)*100</t>
  </si>
  <si>
    <t>Porcentaje de mujeres que fungen como enlace de transparencia y/o información</t>
  </si>
  <si>
    <t>(Mujeres que fungen como enlace de transparencia y/o información / Total de mujeres y hombres que fungen como enlace de transparencia y/o información)*100</t>
  </si>
  <si>
    <t>(Número atenciones brindadas a niñas, niños, adolescentes y sus familias trabajando en la vía pública /Número de a niñas, niños, adolescentes y sus familias trabajando en la vía pública detectados ) *100</t>
  </si>
  <si>
    <t xml:space="preserve">Porcentaje de personas sujetas a vulnerabilidad con asistencia social y/o alimentaria </t>
  </si>
  <si>
    <t>(Número de personas que reciben asistencia social y/o alimentaria / Número de personas que solicitan asistencia social y/o alimentaria)*100</t>
  </si>
  <si>
    <t>Porcentaje de personas que acuden a los espacios de atención de Centros de Bienestar Familiar</t>
  </si>
  <si>
    <t>(Número de personas acuden a Centros de Bienestar Familiar/Número de personas que solicitan servicios en Centros de Bienestar Familiar )*100</t>
  </si>
  <si>
    <t>Porcentaje de asistencia a los espacios de atención de Centros de Bienestar Familiar</t>
  </si>
  <si>
    <t>(Número de asistencia a los servicios de Centros de Bienestar Familiar/Número de asistencia a los servicios de Centros de Bienestar Familiar programadas)*100</t>
  </si>
  <si>
    <t>(Número de servicios brindados en Centros de Bienestar Familiar  / Número de servicios en Centros de Bienestar Familiar solicitados) *100</t>
  </si>
  <si>
    <t>Porcentaje de difusiones de los servicios de los espacios de atención de Centros de Bienestar Familiar</t>
  </si>
  <si>
    <t>Procentaje de rehabilitaciones realizadas a espacios de Centros de Bienestar Familiar</t>
  </si>
  <si>
    <t>(Número de rehabilitaciones solicitadas / Número de solicitudes de rehabilitación aprobadas )*100</t>
  </si>
  <si>
    <t>Porcentaje de permanencia de comités comunitarios en los Centros de Bienestar Familiar</t>
  </si>
  <si>
    <t>(Número de comités comunitarios que permanecen en los CBF/Número de comités comunitarios formados en los CBF )*100</t>
  </si>
  <si>
    <t>Porcentaje de ludotecas creadas en Centros de Bienestar Familiar</t>
  </si>
  <si>
    <t>Porcentaje de actividades realizadas en ludotecas de Centros de Bienestar Familiar</t>
  </si>
  <si>
    <t>(Número de actividades realizadas en ludotecas de Centros de Bienestar Familiar/Número de actividades en ludotecas de Centros de Bienestar Familiar programadas)*100</t>
  </si>
  <si>
    <t>Brindar sesiones integrales a infancias</t>
  </si>
  <si>
    <t>Entregar material en braille a personas con discapacidad visual</t>
  </si>
  <si>
    <t>Impartir sesiones de habilidades sociales a niñas, niños y adolescentes con discapacidad</t>
  </si>
  <si>
    <t>Porcentaje de personas beneficiadas a través de la Unidad de Mediación</t>
  </si>
  <si>
    <t>(Número de personas beneficiadas/ Número de personas que solicitan el servicio)*100</t>
  </si>
  <si>
    <t>Porcentaje de pláticas impartidas a través de  la Unidad de Mediación</t>
  </si>
  <si>
    <t>(Número de pláticas realizadas a través de la Unidad de Mediación/ Número de platicas a través de la Unidad de Mediación programadas)*100</t>
  </si>
  <si>
    <t>(Número de pláticas a NNA para la prevención de violencias y a la resolución de conflictos realizadas/Número de pláticas a NNA para la prevención de violencias y a la resolución de conflictos programadas)*100</t>
  </si>
  <si>
    <t>Porcentaje de participación en Brigadas</t>
  </si>
  <si>
    <t>(Número de participaciones en brigadas realizadas / Número de participaciones en brigadas programadas)*100</t>
  </si>
  <si>
    <t>Porcentaje de niñas, niños, adolescentes y sus familias beneficiadas mediante acciones multidisciplinarias para reforzar la protección en el ámbito familiar</t>
  </si>
  <si>
    <t>(Número de niñas, niños, adolescentes y sus familias beneficiadas/Número de a niñas, niños, adolecentes y sus familias detectadas ) *100</t>
  </si>
  <si>
    <t>Porcentaje de acciones multidisciplinarias brindadas a niñas, niños, adolescentes y sus familias para reforzar la protección en el ámbito familiar</t>
  </si>
  <si>
    <t>(Número acciones multidisciplinarias brindadas a niñas, niños, adolescentes y sus familias /Número de acciones multidiscilpinarias programadas a niñas, niños, adolecentes y sus familias ) *100</t>
  </si>
  <si>
    <t>Beneficiar a jóvenes con actividades, talleres y conferencias
enfocadas en el mejoramiento de su nivel académico y buen
clima escolar</t>
  </si>
  <si>
    <t>Jóvenes</t>
  </si>
  <si>
    <t>Porcentaje de eventos y activaciones en eventos del INJURE para la promoción al freestyle impulsados por el Instituto de la Juventud Regia</t>
  </si>
  <si>
    <t>Jóvenes beneficiados con asesorías académicas para el ingreso a las preparatorias y Facultades de la U.A.N.L</t>
  </si>
  <si>
    <t>Beneficiar a jóvenes con cursos y/o talleres de oficios</t>
  </si>
  <si>
    <t>Beneficiar a los jóvenes con cursos y/o talleres de habilidades y
herramientas de empleabilidad</t>
  </si>
  <si>
    <t>Encuestas</t>
  </si>
  <si>
    <t>Porcentaje de Actas de Entrega-Recepción aceptadas por el comité de obra pública</t>
  </si>
  <si>
    <t>Porcentaje de propuestas ciudadanas recibidas por el Sistema Sentral</t>
  </si>
  <si>
    <t>(Número de solicitudes con respuesta dentro del Sistema Sentral/Total de solicitudes recibidas por el Sistema Sentral)*100</t>
  </si>
  <si>
    <t>Porcentaje de sistemas administrados bajo políticas de Gestión de Datos</t>
  </si>
  <si>
    <t>(Cantidad de sistemas administrados bajo políticas de Gestión de Datos/Cantidad de sistemas administrados bajo políticas de Gestión de Datos)*100</t>
  </si>
  <si>
    <t>Porcentaje de mesas de trabajo con la Dirección de Soporte e Infraestructura para generar la estrategia para llevar a cabo la integración de los sistemas heredados del municipio</t>
  </si>
  <si>
    <t>(Cantidad de mesas de trabajo realizadas/ Cantidad de mesas de trabajo a realizar)*100</t>
  </si>
  <si>
    <t>(Número de operativos de reacción desarrollados/Número de operativos de reacción necesarios )*100</t>
  </si>
  <si>
    <t>Porcentaje de comunidades a las cuales se acerca el programa Monterrey Contigo: ahora nos ciudamos juntas y juntos</t>
  </si>
  <si>
    <t>(Total de comunidades beneficiadas por el programa Monterrey Contigo /Total de comunidades esperadas por beneficiar por el Programa Monterrey Contigo)*100</t>
  </si>
  <si>
    <t>Porcentaje de ferias y macroferias de servicios realizadas</t>
  </si>
  <si>
    <t>(Total de ferias y macroferias realizadas/Total de ferias y macroferias programadas)*100</t>
  </si>
  <si>
    <t>Porcentaje de mapeos estratégicos realizados</t>
  </si>
  <si>
    <t>(Total de mapeos estratégicos realizados/Total de mapeos estratégicos programados)*100</t>
  </si>
  <si>
    <t>Tasa de variación de actores estratégicos que colaboran en las ferias de servicios</t>
  </si>
  <si>
    <t>Porcentaje de grupos en situación de vulnerabilidad atendidos</t>
  </si>
  <si>
    <t>(Total de grupos en situación de vulnerabilidad atendidos/Total de grupos en situación de vulnerabilidad esperados)*100</t>
  </si>
  <si>
    <t>Porcentaje de alumnos/as beneficiados con las academias deportivas</t>
  </si>
  <si>
    <t>(Porcentaje de alumnos que asisten a las academias deportivas/Porcentaje de alumnos/as inscritos en academias deportivas)</t>
  </si>
  <si>
    <t>[(Total de deportistas  que representan en las competencias oficiales al municipio de Monterrey/Total de deportistas en proceso de desarrollo para participar en competencias )-1]x100</t>
  </si>
  <si>
    <t>Porcentaje servicios otorgados con actividades deportivas y recreativas a las personas de grupos específico</t>
  </si>
  <si>
    <t>Porcentaje de personas atendidas en las distintas líneas de acción</t>
  </si>
  <si>
    <t>(Porcentaje de personas que participaron en las distintas líneas de acción/Porcentaje de personas que solicitaron participar en las distintas líneas de acción)</t>
  </si>
  <si>
    <t>Porcentaje de personas notificadas con resultados alterados</t>
  </si>
  <si>
    <t>(Total de personas notificadas con resultados alterados/Total de resultados alterados)*100</t>
  </si>
  <si>
    <t>Medir el porcentaje de vinculaciones efectivas para fortalecer los programas y proyectos a partir de las propuestas realizadas</t>
  </si>
  <si>
    <t>Porcentaje de diagnóstico elaborado para el manejo y gestión integral de residuos sólidos urbanos</t>
  </si>
  <si>
    <t>Porcentaje de plan elaborado para el manejo y gestión integral de residuos sólidos urbanos</t>
  </si>
  <si>
    <t>Porcentaje de proyectos contratados en beneficio al polígono Distrito Tec</t>
  </si>
  <si>
    <t>Porcentaje de proyectos finalizados dentro del Polígono Distrito Tec</t>
  </si>
  <si>
    <t>(Número de proyectos contratados/Número de proyectos finalizados)*100</t>
  </si>
  <si>
    <t>Porcentaje de obras en proceso dentro de la zona de Distrito Tec</t>
  </si>
  <si>
    <t>(Número de espacios públicos en proceso/Número de espacios públicos aprobados*100</t>
  </si>
  <si>
    <t>Porcentaje de corredores urbanos en proceso dentro del Polígono Distrito Tec</t>
  </si>
  <si>
    <t>(Número de corredores urbanos en proceso/Número de corredores urbanos aprobados)*100</t>
  </si>
  <si>
    <t>Porcentaje de avance financiero de espacios públicos acorde a estimaciones de obra pagadas</t>
  </si>
  <si>
    <t>(Avance financiero del trimestre actual/Avance financiero del trimestre anterior)*100</t>
  </si>
  <si>
    <t>Porcentaje de tablas comparativas elaboradas para reflejar los avances de obra en espacios públicos del Polígono Distrito Tec</t>
  </si>
  <si>
    <t>(Tabla de pagos de anticipos y/o estimaciones del trimestre actual/Tabla de pagos de anticipos y estimaciones del trimestre anterior)*100</t>
  </si>
  <si>
    <t>Porcentaje de avance financiero de corredores urbanos acorde a estimaciones de obra pagadas</t>
  </si>
  <si>
    <t>Porcentaje de tablas comparativas elaboradas para reflejar los avances de obra en corredores urbanos del Polígono Distrito Tec</t>
  </si>
  <si>
    <t>(Tabla de pagos de anticipios y/o estimaciones del trimestre actual/Tabla de pagos de anticipos y/o estimaciones del trimestre anterior)*100</t>
  </si>
  <si>
    <t>Continuan los mismos 150 de feb</t>
  </si>
  <si>
    <t>1 merccado de emprendimiento y 1 VG</t>
  </si>
  <si>
    <t>Expo MOVAC</t>
  </si>
  <si>
    <t>Se inicio un huerto en la Sec. 38 el 28 de feb</t>
  </si>
  <si>
    <t>! Torneo de basquet</t>
  </si>
  <si>
    <t>1 Club de lectura</t>
  </si>
  <si>
    <t>2 miembros nuevos</t>
  </si>
  <si>
    <t>Porcentaje de murales y obras de arte urbano realizadas</t>
  </si>
  <si>
    <t>Impactar a jóvenes con clubs de debate y simulación de Modelos de Naciones Unidas en escuelas</t>
  </si>
  <si>
    <t>Beneficiar jóvenes con clases certificadas de Lengua de Señas Mexicanas</t>
  </si>
  <si>
    <t>Consultar mediante encuestas a las juventudes sobre las actividades del Instituto de la Juventud Regia</t>
  </si>
  <si>
    <t>385 Porcentaje de</t>
  </si>
  <si>
    <t>395 Porcentaje de difusiones</t>
  </si>
  <si>
    <t>396 Porcentaje de maestros</t>
  </si>
  <si>
    <t>Se mide la permanencia del Comité</t>
  </si>
  <si>
    <t>399 Porcentaje de brigadas</t>
  </si>
  <si>
    <t>401 Porcentaje de actividades</t>
  </si>
  <si>
    <t>402 Porcentaje de personas</t>
  </si>
  <si>
    <t>El taller pre-laboral no se llevó a cabo por las dos semanas de vacaciones, y las demás actividades de sensi, taller LSM y interp.</t>
  </si>
  <si>
    <t>Visitas de seguimiento a reportes de vulneración de derechos</t>
  </si>
  <si>
    <t>Realizar brigadas alimentarias</t>
  </si>
  <si>
    <t>Entregar apoyos funcionales en brigadas</t>
  </si>
  <si>
    <t>Entregar apoyos alimentarios en brigadas</t>
  </si>
  <si>
    <t>Realizar recorridos asistenciales</t>
  </si>
  <si>
    <t>Instalar albergue temporal</t>
  </si>
  <si>
    <t>Realizar eventos para personas adultas mayores</t>
  </si>
  <si>
    <t>Realizar sesiones de computación para personas adultas mayores</t>
  </si>
  <si>
    <t>Realizar actividades intergeneracionales con personas adultas mayores</t>
  </si>
  <si>
    <t>Realizar actividades que fomentan la salud de las personas adultas mayores</t>
  </si>
  <si>
    <t>Otorgar consultas médicas a personas adultas mayores que asisten a las Casas Club</t>
  </si>
  <si>
    <t>Realizar actividades recreativas en Casa Hogar Nueva Esperanza</t>
  </si>
  <si>
    <t>Realizar talleres productivos para personas adultas mayores</t>
  </si>
  <si>
    <t>Otorgar servicios de movilidad a personas adultas mayores usuarias de Casas Club</t>
  </si>
  <si>
    <t>Brindar orientaciones psicológicas a personas adultas mayores en Casas Club</t>
  </si>
  <si>
    <t>Impartir sesiones de integración sensorial a personas con discapacidad</t>
  </si>
  <si>
    <t>Reporte de volantes</t>
  </si>
  <si>
    <t>No  se programó</t>
  </si>
  <si>
    <t>Contestar demandas presentadas en contra de la Administración Pública Municipal dentro de los términos de la materia</t>
  </si>
  <si>
    <t>Porcentaje de personas de la Coordinación de Archivo Histórico y Administrativo capacitadas en sistemas y equipo tecnólogico en materia archivística.</t>
  </si>
  <si>
    <t>Porcentaje de materiales didactico impartido en materia de archivo al personal municipal.</t>
  </si>
  <si>
    <t>(Material Impartido/Material elaborado)*100</t>
  </si>
  <si>
    <t>Porcentaje de sistemas adquiridos o creados en materia de archivo</t>
  </si>
  <si>
    <t>(Sistemas adquiridos o creados/sistemas recibidos e implementados)*100</t>
  </si>
  <si>
    <t>Porcentaje de informes realizados sobre el avance de los folios en el sistema SENTRAL</t>
  </si>
  <si>
    <t>(Número de juntas vecinales realizadas/Número de juntas vecinales recibidas)*100</t>
  </si>
  <si>
    <t>582. Satisfacción</t>
  </si>
  <si>
    <t>Tiene relación con el indicador 7 del PP</t>
  </si>
  <si>
    <t>261. Atenciones junio</t>
  </si>
  <si>
    <t>Evidencia disponible en el Drive (33/33).</t>
  </si>
  <si>
    <t>Evidencia disponible en el Drive (18/18).</t>
  </si>
  <si>
    <t>Evidencia disponible en el Drive (25/25).</t>
  </si>
  <si>
    <t>Evidencia disponible en el Drive (26/26).</t>
  </si>
  <si>
    <t>259.- Realizar eventos gratuitos en los parques públicos</t>
  </si>
  <si>
    <t>265.-Realizar operativos del programa Ahora Vamos Juntos</t>
  </si>
  <si>
    <t>275.-Descriptivo Mtto Vial pintura de cordon</t>
  </si>
  <si>
    <t>296.-Atender solicitudes de permisos de ruptura yu ocupación de vía publica</t>
  </si>
  <si>
    <t>298.-Atender solicitudes de autorización para</t>
  </si>
  <si>
    <t>301.-Dar cumplimiento a las Obligaciones de Transparencia</t>
  </si>
  <si>
    <t>226.-Porcentaje de avance a los programas operativos</t>
  </si>
  <si>
    <t>227.-Porcentaje de avance de las metas estratégica</t>
  </si>
  <si>
    <t>229.-Porcentaje de proyectos cumplidos  Zona Centro</t>
  </si>
  <si>
    <t>No se realizo actividad. El equipo esta fuera de servicio</t>
  </si>
  <si>
    <t>231.-Porcentaje de avance a los programas de mantenimiento integral</t>
  </si>
  <si>
    <t>304.Diseños Arquitectonicos 2/2</t>
  </si>
  <si>
    <t>306.Proyectos Pluviales 2/2</t>
  </si>
  <si>
    <t>307.Expedientes de Factibilidad R.F. 0/3</t>
  </si>
  <si>
    <t>310.Actas de Comité 0/0</t>
  </si>
  <si>
    <t>311.Contratos 9/9</t>
  </si>
  <si>
    <t>312.Publicaciones para Convocatoria 3/3</t>
  </si>
  <si>
    <t>313.Oficio de Gestión 13/13</t>
  </si>
  <si>
    <t>314. Bitacora de Supervisión 4/4</t>
  </si>
  <si>
    <t>318.Dictamenes de Opinión 53/53</t>
  </si>
  <si>
    <t>319.Bitacora Vial 0/4</t>
  </si>
  <si>
    <t>320. Solicitudes Acceso a la Información 5/5</t>
  </si>
  <si>
    <t>321. Reporte de Sistema Sentral 52/52</t>
  </si>
  <si>
    <t>266. Actas de Comité 53/53</t>
  </si>
  <si>
    <t>267. Actas de Comité  0/0</t>
  </si>
  <si>
    <t>268. Actas de Comité 0/0</t>
  </si>
  <si>
    <t>269. Ficha Técnica de Factibildad 0/0</t>
  </si>
  <si>
    <t>270. Peticiones con visita Técinca 38/38</t>
  </si>
  <si>
    <t>271.Reporte Sistema Sentral 52/52</t>
  </si>
  <si>
    <t>634. Actas 6/6</t>
  </si>
  <si>
    <t>635. Reporte Fotografico 18/18</t>
  </si>
  <si>
    <t>636. Reporte Fotografico 5/5</t>
  </si>
  <si>
    <t>639. Lista de Asistencia 4/4</t>
  </si>
  <si>
    <t>641. Reporte Fotografico 6/6</t>
  </si>
  <si>
    <t>415. Lineamientos Conexión Equipos 1/1</t>
  </si>
  <si>
    <t>419. Reporte Fotografico 4/4</t>
  </si>
  <si>
    <t>425. Elaborar los informes de avance del Programa Anual de Mejora Regulatoria</t>
  </si>
  <si>
    <t>56.Oficio convocatoria</t>
  </si>
  <si>
    <t>62.ING CARTA 63.INVITACIÓN</t>
  </si>
  <si>
    <t>66.FOTO DESCUENTO EN MULTAS DE TRÁNSITO</t>
  </si>
  <si>
    <t>65.REPORTE EXCEL</t>
  </si>
  <si>
    <t>Ev.69.01 - Procedimiento de Requerimiento con Multa concluido en Junio</t>
  </si>
  <si>
    <t>SE PRESENTARA JUNTO CON EL 2DO TRIMSTRE 2023</t>
  </si>
  <si>
    <t>74_75 EXPEDIENTES DE CONTRATISTAS Y GC</t>
  </si>
  <si>
    <t>76.Expedientes de nómina junio 2023</t>
  </si>
  <si>
    <t xml:space="preserve">77. captura de foto </t>
  </si>
  <si>
    <t xml:space="preserve">78. captura de foto </t>
  </si>
  <si>
    <t>85.Las evaluciones unicamente se realizaron durante marzo y abril</t>
  </si>
  <si>
    <t>No se programo ejecución para este periodo</t>
  </si>
  <si>
    <t>98.OFICIOS</t>
  </si>
  <si>
    <t>99.OFICIOS</t>
  </si>
  <si>
    <t>100..OFICIOS</t>
  </si>
  <si>
    <t>101.N/H</t>
  </si>
  <si>
    <t>105.Reporte de Excel</t>
  </si>
  <si>
    <t>106.Formato de word</t>
  </si>
  <si>
    <t>107.Reporte de Excel</t>
  </si>
  <si>
    <t>492.ING. FOTO DE CORTE DE CAJA</t>
  </si>
  <si>
    <t>493.ING. FOTO DE CORTE DE CAJA</t>
  </si>
  <si>
    <t>495. EXPEDIENTES RECIBIDOS JUN23</t>
  </si>
  <si>
    <t>497. TRASPASOS JUNIO 2023</t>
  </si>
  <si>
    <t>505. Lista</t>
  </si>
  <si>
    <t>506.Organigramas en PowerPoint</t>
  </si>
  <si>
    <t>508. Lista</t>
  </si>
  <si>
    <t>Acumulado 2T</t>
  </si>
  <si>
    <t>Realizar talleres preventivos a nivel educación Básica y media superior</t>
  </si>
  <si>
    <t>Realizar talleres informativos, preventivos y de obligaciones ciudadanas</t>
  </si>
  <si>
    <t>Porcentaje de escuelas y espacios abiertos intervenidos por el programa de Identidad Urbana</t>
  </si>
  <si>
    <t>Porcentaje de policías encuestados respecto a sus condiciones laborales</t>
  </si>
  <si>
    <t>(Número de policías encuestados/total de policías de la Policía de Monterrey)*100</t>
  </si>
  <si>
    <t xml:space="preserve">Porcentaje de policías atendidos de manera psicológica y legal </t>
  </si>
  <si>
    <t>Porcentaje de avance de colonias encuestadas respecto a la percepción de seguridad en las mismas</t>
  </si>
  <si>
    <t>(Número de colonias intervenidas que se encuestaron/total de colonias intervenidas)*100</t>
  </si>
  <si>
    <t xml:space="preserve">(Número de chats vinculados al C4/ total de chats solicitados por grupos de colonias intervenidas  dentro de la jurisdicción de Policía de Monterrey)*100 </t>
  </si>
  <si>
    <t>Pendiente de carga</t>
  </si>
  <si>
    <t>576-PP BD Sol UT-APMC jun23 - 1de1</t>
  </si>
  <si>
    <r>
      <t xml:space="preserve">No son valores acumulables | </t>
    </r>
    <r>
      <rPr>
        <sz val="12"/>
        <rFont val="Calibri Light"/>
        <family val="2"/>
        <scheme val="major"/>
      </rPr>
      <t>577-PP BD %enlaces mujeres jun23 - 1de1</t>
    </r>
  </si>
  <si>
    <t>578-PP BD Sol UT-APMC jun23 - 1de1</t>
  </si>
  <si>
    <r>
      <t xml:space="preserve">No son valores acumulables | </t>
    </r>
    <r>
      <rPr>
        <sz val="12"/>
        <rFont val="Calibri Light"/>
        <family val="2"/>
        <scheme val="major"/>
      </rPr>
      <t>579-PP Cap jun23 - 1de1</t>
    </r>
  </si>
  <si>
    <t>No son valores acumulables</t>
  </si>
  <si>
    <t>124-POA BD Sol UT-APMC jun23 - 1de1</t>
  </si>
  <si>
    <t>125-POA BD Sol UT-APMC jun23 - 1de1</t>
  </si>
  <si>
    <t>126-POA Obligaciones jun23 - 1de1</t>
  </si>
  <si>
    <t xml:space="preserve">Porcentaje de avance al documento de planeación del proyecto equipamiento urbano </t>
  </si>
  <si>
    <t>Informe 2do. Trimestre 2023</t>
  </si>
  <si>
    <t>Caratula de contrato de obra</t>
  </si>
  <si>
    <t>Tabla de avance ejecutado</t>
  </si>
  <si>
    <t>Tabla comparativa de pagos</t>
  </si>
  <si>
    <t>Lista de asistencia</t>
  </si>
  <si>
    <t>Programada la selección de ganadores y entrega del recurso para el mes de agosto.</t>
  </si>
  <si>
    <t>238 créditos para mipymes; programa de financiamiento para pymes en desarrollo.</t>
  </si>
  <si>
    <t>Informe bolsa de empleo</t>
  </si>
  <si>
    <t>327.Solicitar ordenes de inspección en materia de Desarrollo Urbano 2/2</t>
  </si>
  <si>
    <t>328.Resolver dictámenes de solicitudes de Licencias de Usos de Suelo,  Regimenes en Condominio, Casas Habitación, Trámites menores, Constancias de Obra Terminada 4/4</t>
  </si>
  <si>
    <t>329.Resolver dictámenes de licencias de la Ventanilla Única de Construcción (VUC) 4/4</t>
  </si>
  <si>
    <t>332.Listado de Supervisiones-jun 23</t>
  </si>
  <si>
    <t>333.Listado de Subdivisiones-jun 23</t>
  </si>
  <si>
    <t>334.Listado Fraccionamiento-jun 23</t>
  </si>
  <si>
    <t>335.Listado digitalizaciones-jun 23</t>
  </si>
  <si>
    <t>336.Listado. Lista de asistencia 2/2</t>
  </si>
  <si>
    <t>337.Listado mesa Regularizacion-jun 23</t>
  </si>
  <si>
    <t>338. Listado de Expedientes Estructruras</t>
  </si>
  <si>
    <t>341. Listado de Expedientes Vial Fraccionamientos</t>
  </si>
  <si>
    <t>343. Listado de expedientes alineamientos</t>
  </si>
  <si>
    <t>345. Plano de Colonias digitalizadas Junio</t>
  </si>
  <si>
    <t>346. Listado de expedientes, plano 2/2</t>
  </si>
  <si>
    <t>347.Fotos, Minuta 8/8</t>
  </si>
  <si>
    <t>348. Listado de Expedientes 2/2</t>
  </si>
  <si>
    <t xml:space="preserve">349.Elaborar dictámenes y preventivas sobre solicitudes de Licencias de Usos de Suelo,  Regimenes en Condominio, Casas Habitación, Trámites menores, Constancias de Obra Terminada </t>
  </si>
  <si>
    <t>350.Elaborar dictámenes y preventivas sobre solicitudes de licencias de la Ventanilla Única de Construcción (VUC)</t>
  </si>
  <si>
    <t>354.Reuniones vecinales</t>
  </si>
  <si>
    <t>355. Respuesta a Oficios 3/3</t>
  </si>
  <si>
    <t>356. Minutas de supervisión 2/2</t>
  </si>
  <si>
    <t>357. Propuesta de normas y lineamientos 9/9</t>
  </si>
  <si>
    <t>358.Oficio de remisión de dictámen</t>
  </si>
  <si>
    <t>359. Reportes de mesas de participación 7/7</t>
  </si>
  <si>
    <t>360.Revisión a proyectos de particulares</t>
  </si>
  <si>
    <t>361.Diseño de materia digital 10/10</t>
  </si>
  <si>
    <t>363.Reporte de trazos en calle</t>
  </si>
  <si>
    <t>364.Opiniones a proyector en el espacio público 3/3</t>
  </si>
  <si>
    <t>365.Solicitudes ciudadanas de movilidad</t>
  </si>
  <si>
    <t>366.Pintura de señalización horizontal</t>
  </si>
  <si>
    <t>367.Pintura de cruces o intersecciones</t>
  </si>
  <si>
    <t>368. Mantenimiento a señales</t>
  </si>
  <si>
    <t xml:space="preserve">369. Instalar señales de tránsito </t>
  </si>
  <si>
    <t>370. Rehabilitar cruces con semáforos</t>
  </si>
  <si>
    <t>371.Estudio de ingeniería de tránsito</t>
  </si>
  <si>
    <t>373. Dictaminaciones en materia forestal</t>
  </si>
  <si>
    <t>374. Dictaminaciones de lineamientos ambientales</t>
  </si>
  <si>
    <t>375. Dictaminaciones de anuncios</t>
  </si>
  <si>
    <t>376. Ventanilla de desarrollo verde</t>
  </si>
  <si>
    <t xml:space="preserve">377.Atención Cambio Climático </t>
  </si>
  <si>
    <t>378.Eventos sostenibles</t>
  </si>
  <si>
    <t>379. Realizar programas de gestión ambiental</t>
  </si>
  <si>
    <t>380. Consolidar acuerdos en colaboración (locales o internacionales)</t>
  </si>
  <si>
    <t>381. Diseñar propuesta del reglamento de cambio climático 1/1</t>
  </si>
  <si>
    <t>382.Realizar diálogos abiertos por el Acuerdo Verde 4/4</t>
  </si>
  <si>
    <t>383. Asignar árboles para su plantación 1/1</t>
  </si>
  <si>
    <t>384.Realizar eventos de adopción de árboles 2/2</t>
  </si>
  <si>
    <t>386. Diseñar y/o re diseñar parques del municipio 13/13</t>
  </si>
  <si>
    <t>387.Gestionar el desarrollo de los parques diseñados 13/13</t>
  </si>
  <si>
    <t>389. Realizar eventos, cursos o talleres sostenibles</t>
  </si>
  <si>
    <t xml:space="preserve">392.Dar cumplimiento a las obligaciones de Transparencia </t>
  </si>
  <si>
    <t>432. Oficio de contestación</t>
  </si>
  <si>
    <t>433.Base de Datos Sentral</t>
  </si>
  <si>
    <t xml:space="preserve">434. Ficha técnica de eventos y actividades 434. Padrón de Personas beneficiarias </t>
  </si>
  <si>
    <t>438.Base de Datos ACSDHIS</t>
  </si>
  <si>
    <t>440. Base de datos de solicitudes de Transparencia y Acceso a la Información y Derechos</t>
  </si>
  <si>
    <t>441. Minutas de Reunión</t>
  </si>
  <si>
    <t>443. Protocolo</t>
  </si>
  <si>
    <t>445. Boletín de la sesión</t>
  </si>
  <si>
    <t>450. Formato de Vinculaciones
Este indicador es trimestral por lo que el número de vinculaciones de abril a junio es de 12, de las cuales 11 fueron efectivas. En este sentido el porcentaje de vinculaciones efectivas del segundo trimestre es de 91%.</t>
  </si>
  <si>
    <t>452. Fichas técnicas 3/3</t>
  </si>
  <si>
    <t>456. Ficha técnica sde eventos y actividades</t>
  </si>
  <si>
    <t>466. Base de datos de requerimientos recibidos y atendidos a través de oficio 118-118</t>
  </si>
  <si>
    <t>467. Minuta de Reuniones 4-4</t>
  </si>
  <si>
    <t>469. Ficha Técnica de eventos y actividades</t>
  </si>
  <si>
    <t>471. Ficha técnica de evento</t>
  </si>
  <si>
    <t>141. Planos de proyectos de dispositivos de control de tránsito 21/21</t>
  </si>
  <si>
    <t>144. Planos de bifurcaciones 3/2</t>
  </si>
  <si>
    <t>146. Planos de intersecciones seguras 6/6</t>
  </si>
  <si>
    <t>148. Plano urbanismo táctico</t>
  </si>
  <si>
    <t>149. Levantamiento topográfico 5/5</t>
  </si>
  <si>
    <t>150. Levantamiento información de campo 7/7</t>
  </si>
  <si>
    <t>168.Planos de metros cuadrados proyectados para recuperación de banquetas 21/21</t>
  </si>
  <si>
    <t>169.Plano de proyectos de prioridad peatonal</t>
  </si>
  <si>
    <t>173.Eventos de promoción a la educación vial 4/4</t>
  </si>
  <si>
    <t>174. Usuarios capacitados en movilidad 909/4402</t>
  </si>
  <si>
    <t>175.Diseño de material para promover la movilidad 4/4</t>
  </si>
  <si>
    <t>179.planos de zonas escolares seguras 22/23</t>
  </si>
  <si>
    <t>182. Listado de Expedientes 2/2</t>
  </si>
  <si>
    <t>183. Lista de Asistencia, Fotos. Capacitación Verificadores 2/2</t>
  </si>
  <si>
    <t>185. Oficios, Minutas, Fotos, Listas de Asistencia. Colaboraciones 3/3</t>
  </si>
  <si>
    <t>186. Minutas, Fotos. Mesa de proyectos 8/8</t>
  </si>
  <si>
    <t>188.Listado de expedientes 5/5</t>
  </si>
  <si>
    <t>189. Lista de Asistencia, Fotos. Capacitaciones 9/9</t>
  </si>
  <si>
    <t>190. Minutas, oficios. Solución de Conflictos 3/3</t>
  </si>
  <si>
    <t>192.Porcentaje de ciudadanos atendidos mediante sistemas digitales implementados 3/3</t>
  </si>
  <si>
    <t>194.Proyección de km lineales infraestructura ciclista 13/13</t>
  </si>
  <si>
    <t>197.Planos de recuperación y rehabilitacio de espacio público 32/32</t>
  </si>
  <si>
    <t>200.Reportes eventos biciescuelas 3/3</t>
  </si>
  <si>
    <t>201.Cartas de compromiso Negocios Bici Amigables 19/23</t>
  </si>
  <si>
    <t>203. Porcentaje de líneas de acción en ejecución para acción climática</t>
  </si>
  <si>
    <t>207. Porcentaje de intervenciones el uso del agua 20/20</t>
  </si>
  <si>
    <t>213. Porcentaje de gestiones realizadas para la creación de huertos urbanos. 3/3</t>
  </si>
  <si>
    <t>217.Porcentaje de residuos sólidos urbanos desviados de confinamiento</t>
  </si>
  <si>
    <t>222. Eventos residos.</t>
  </si>
  <si>
    <t>282. Base de datos de encuestas capturadas</t>
  </si>
  <si>
    <t>283. Reporte de vista médica domiciliaria 162/162</t>
  </si>
  <si>
    <t>284. Base de datos de encuestas de satisfacción.</t>
  </si>
  <si>
    <t>285. Padrón de Personas Beneficiarias.</t>
  </si>
  <si>
    <t>286. Padrón de Personas Beneficiarias.</t>
  </si>
  <si>
    <t>287. Padrón de personas beneficiarias</t>
  </si>
  <si>
    <t>288. Ficha Técnica de eventos y actividades</t>
  </si>
  <si>
    <t xml:space="preserve">La vinculación de las carencias se realiza tras la identificación de las mismas. En el mes de julio se inciará con el proceso de vinculación de las carencias identificadas y reportadas en el mes de Junio. </t>
  </si>
  <si>
    <t>290. Padrón de Personas Beneficiarias</t>
  </si>
  <si>
    <t xml:space="preserve">Las jornadas de atención emergente se realizan tras la identificación de las carencias sociales a nivel colectivo, dado que la etapa de identificación no ha terminado, no se han llevado a cabo las jornadas. </t>
  </si>
  <si>
    <t xml:space="preserve">294. Padrón de Personas Beneficiarias </t>
  </si>
  <si>
    <t xml:space="preserve">No se reporta indicador debido a la falta de Coordinador(a) y Jefaturas en la coordinación, lo que provoca que no se entreguen evidencias de las entrevistas realizadas a las personas interesadas en adoptar </t>
  </si>
  <si>
    <t>No se reporta indicador debido a la falta de Coordinador(a) y Jefaturas en la coordinación, lo que provoca que no se realicen las fichas técnicas correspondientes al medio de verificación de dicho indicador.</t>
  </si>
  <si>
    <t>No se reporta indicador ya que no se estuvieron realizando encuestas de satisfacción debido a que no se contaba con el personal ni con el equipo necesario para la captura de las respuestas de las personas que tuvieron acceso a este servicio.</t>
  </si>
  <si>
    <t>298. Padrón de Personas Beneficiarias - Bienestar Animal</t>
  </si>
  <si>
    <t xml:space="preserve">299. Padrón de Personas Beneficiarias - Bienestar Animal </t>
  </si>
  <si>
    <t>301. Padrón de Personas Benenficiarias</t>
  </si>
  <si>
    <t>311. Fichas de creación de Academias 3-3</t>
  </si>
  <si>
    <t>313. Padrón de personas beneficiarias, 313. Ficha Técnica del Evento 3-3</t>
  </si>
  <si>
    <t>314. Ficha de control de las Actividades de Desarrollo Deportivo</t>
  </si>
  <si>
    <t>315. Fichas Técnicas 6/6</t>
  </si>
  <si>
    <t>316. Padrón de personas beneficiarias, 316. Fichas Técnicas 6/6</t>
  </si>
  <si>
    <t xml:space="preserve">319. Padrón de Personas Beneficiarias </t>
  </si>
  <si>
    <t>321. Base de datos de encuestas de satisfacción aplicadas</t>
  </si>
  <si>
    <t xml:space="preserve">324. Padrón de Personas Beneficiarias </t>
  </si>
  <si>
    <t>325. Fichas técnicas 31/31</t>
  </si>
  <si>
    <t>326. Base de datos de pre y post aplicados</t>
  </si>
  <si>
    <t>327. Padrón de Personas Beneficiarias</t>
  </si>
  <si>
    <t>330. Padrón de Personas Beneficiarias</t>
  </si>
  <si>
    <t>331. Fichas técnicas 42/42, 331. Padrón de Personas Beneficiarias</t>
  </si>
  <si>
    <t>332. Base de datos pre y post aplicados</t>
  </si>
  <si>
    <t>333. Fichas técnicas 8/8</t>
  </si>
  <si>
    <t>334. Base de datos pre y post aplicados</t>
  </si>
  <si>
    <t>335. Fichas técnicas 7/7</t>
  </si>
  <si>
    <t>338. Ficha Técnica de Eventos y Actividades 8-8</t>
  </si>
  <si>
    <t>339. Reporte de Activación Comunitaria 3-3</t>
  </si>
  <si>
    <t>340. Reporte de Activación Comunitaria 6-6</t>
  </si>
  <si>
    <t>341. Base de datos de encuesta de satisfacción Ferias de Servicio</t>
  </si>
  <si>
    <t>342. Monitoreo de Actores Estratégicos</t>
  </si>
  <si>
    <t>343. Reporte de Feria de Servicios 3-3</t>
  </si>
  <si>
    <t>346. Base de datos de las encuestas de satisfacción aplicadas}</t>
  </si>
  <si>
    <t>No se ha reportado avances en su ejecución debido a que la calendarización para aplicar el plan de trabajo en los 13 Espacio Cero cinco ha estado atrasando la ejecución de las capacitaciones ya que la disponibilidad de los usuarios para asistir a las actividades no está al cien por ciento, ya que en la mayoría de las ocasiones son los mismos usuarios los que asisten a los talleres y otros servicios que se brindan en los Espacio Cero Cinco. Al mes  de Septiembre se espera haber realizado 8 capacitaciones a cuidadores en temas de salud y crianza para la primera infancia.</t>
  </si>
  <si>
    <t>348.Padrón de Personas Beneficiarias</t>
  </si>
  <si>
    <t>349.Fichas técnicas de servicios 6-6//Debido a que se solicitó eliminar los indicadores de POA 447 y 448, se solicitó a equipo de la DEDU hoy 07.07.2023, elaborar las fichas técnicas de las actividades realizadas y reportadas en febrero y abril, pues en POA la evidencia era Padrón de Personas Beneficiarias y en el indicador de PP fichas técnicas. Las fichas se solicitaron para el lunes 10.07.2023 al concluir el día.</t>
  </si>
  <si>
    <t>350.Padrón de Personas Beneficiarias 2-2</t>
  </si>
  <si>
    <t>351. Padrón de Personas Benefiacrias 2-2</t>
  </si>
  <si>
    <t>354.Padrón de Personas Beneficiadas.</t>
  </si>
  <si>
    <t>355. Fichas técnicas del evento.</t>
  </si>
  <si>
    <t>356.Fichas técnicas de la actividad con evidencias 10-10</t>
  </si>
  <si>
    <t>357. Base de datso de encuestas de satisfacción sobre los servicios</t>
  </si>
  <si>
    <t>358. Padrón de Personas Beneficiarias</t>
  </si>
  <si>
    <t>359.Encuesta sobre la calidad del acervo consultado.</t>
  </si>
  <si>
    <t xml:space="preserve">Debido a que es un trabajo colaborativo intersecretarial la elaboración del sitio para la impartición del curso, el diseño curricular y la grabación de los módulos tuvó un retraso en atención a las agendas de los diferentes actores involucrados.Sin embargo, están próximos a concluirse y se tiene proyectado dar inicio a la capacitación en el mes de agosto para concluir en el mes de noviembre. </t>
  </si>
  <si>
    <t xml:space="preserve">Se aplicará a todas las direcciones de la Secretaría de Desarrollo Humano e Igualdad Sustantiva una encuesta para conocer el nivel de satisfacción sobre las medidas de corresponsabilidad en la vida labora, familiar y personal con las que cuenta el municipio de Monterrey; sin embargo, no se ha dado inicio a la aplicación debido a que el aviso de privacidad para la misma se encuentra en proceso de elaboración. </t>
  </si>
  <si>
    <t>365. Base de datos sistematizada</t>
  </si>
  <si>
    <t>367. Padrón de personas beneficiarias</t>
  </si>
  <si>
    <t>464. Actividades, clases, talleres o conferencias que promuevan la diversidad,inclusión y no discriminación/ Se reportan los jóvenes atendidos en Centros de la Juventud, el resto de las actividades del mes son seguimiento de clubs de MUN y cursos de LSM iniciados en febrero y abril respectivamente</t>
  </si>
  <si>
    <t xml:space="preserve">No se llevó ejecución para este periodo. </t>
  </si>
  <si>
    <t>582. Sesiones de éxito</t>
  </si>
  <si>
    <t>583. Talleres y actividades que promuevan el emprendimiento</t>
  </si>
  <si>
    <t>589. Insumos y espacios para la realización de su arte a artistas urbanos a través de "ReUrbanizArte MTY"</t>
  </si>
  <si>
    <t>591. Atención psicológica individual/ expedientes activos</t>
  </si>
  <si>
    <t>594. Huertos escolares/ No se reporta un nuevo huerto, se le da seguimiento a los ya existentes</t>
  </si>
  <si>
    <t>595. Conferencias y talleres en promoción de la educación sexual y reproductiva_</t>
  </si>
  <si>
    <t>600. Clubs de lectura escolares</t>
  </si>
  <si>
    <t xml:space="preserve">605. Clases de LSM/ Se dio seguimiento a los alumnos que ingresaron en abril </t>
  </si>
  <si>
    <t xml:space="preserve">609. Banqueteras/ No se registraron ingresos, se registra una reunión y se mantienen los miebros de la INJURED </t>
  </si>
  <si>
    <t>607. Banqueteras</t>
  </si>
  <si>
    <t>592. Huertos escolares/Seguimiento del huerto iniciado en febrero</t>
  </si>
  <si>
    <t>594. Huertos escolares/Seguimiento del huerto iniciado en febrero</t>
  </si>
  <si>
    <t>448. Materia de emprendimiento</t>
  </si>
  <si>
    <t>450. Murales realizados</t>
  </si>
  <si>
    <t xml:space="preserve">452. Artistas urbanos miembros del padrón "ReUrbanizArte MTY" </t>
  </si>
  <si>
    <t>455. Servicios y actividades de atención nutrici</t>
  </si>
  <si>
    <t>No se programó ejecución para esta actividad</t>
  </si>
  <si>
    <t>470. Banqueteras/ No se reportan ingresos a la INJURED, se mantienen los integrantes y se reporta una reunión</t>
  </si>
  <si>
    <t>Administrar / Concluir contratos y programas de obra que proporcionan la mejora de los espacios públicos del municipio</t>
  </si>
  <si>
    <t>Porcentaje de residuos sólidos urbanos desviados de confinamiento mediante los Puntos Verdes y eventos de reciclaje ("Reciclatón")</t>
  </si>
  <si>
    <t xml:space="preserve">615. Ficha Técnica Sensibilización / 615. Oficio IMMR 342 / 615. Oficio IMMR 357 /615. Cotización de Servicios Ponente / 615. Confirmaciones de asistencia / Se realizaron la gestiones necesarias para llevar a cabo la Sensibilización en materia de Prevención de la Violencia, focalizada en personas tomadoras de decisión, la cual estaba  programada este mes, no obstante, por decisión de Dirección General del IMMR basada en cuestiones logísticas, se pospuso la realización del mismo. </t>
  </si>
  <si>
    <t xml:space="preserve">620. Contestación </t>
  </si>
  <si>
    <t>621. Ficha Técnica 621. Lista de Asistencia 621. fotografías</t>
  </si>
  <si>
    <t>622.Ficha técnica, 622. Fotografías, 622. Diagnóstico y 622. Presentación</t>
  </si>
  <si>
    <t>623. OFICIO 366-2023, 623. FICHA TENICA, 623. FOTOGRAFIAS, 623. LISTA DE ASISTENCIA, 623. OFICIO  623 CAMPAÑA, 623, OFICIO 344-2023, 623. OFICIO 365-2023, 623, OFICIO 318-2023</t>
  </si>
  <si>
    <t xml:space="preserve">625.Sensibilizar a la ciudadanía con respecto al tema de la prevención de la violencia en razón de género por medio de charlas informativas </t>
  </si>
  <si>
    <t xml:space="preserve">627. Informe AVGM </t>
  </si>
  <si>
    <t>478. Acciones impulso a la transversalización de la perspectiva de género</t>
  </si>
  <si>
    <t>481. Informe de canalizaciones a servicios de atención brindados a mujeres, adolescentes y niñas.</t>
  </si>
  <si>
    <t>483. Llista de asistencia, 483. ficha tecnica, 483.fotografias</t>
  </si>
  <si>
    <t xml:space="preserve">484.Personas beneficiadas por los programas de prevención del IMMR </t>
  </si>
  <si>
    <t>*2</t>
  </si>
  <si>
    <t>*1</t>
  </si>
  <si>
    <t>Aceptable</t>
  </si>
  <si>
    <t>En Progreso</t>
  </si>
  <si>
    <t>En Riesgo</t>
  </si>
  <si>
    <t>Julio</t>
  </si>
  <si>
    <t>No se ejecutó actividad en el periodo</t>
  </si>
  <si>
    <t>581. Cursos y-o talleres de habilidades y herramientas de empleabilidad</t>
  </si>
  <si>
    <t>582. Sesiones de Éxito</t>
  </si>
  <si>
    <t>No se realizó ejecución para este periodo</t>
  </si>
  <si>
    <t>586. Mercaditos emprendedores Líderes Emprendiendo</t>
  </si>
  <si>
    <t xml:space="preserve">605. Clases de LSM/Se inició curso básico presencial y se dio seguimiento a nivel intermedio 2 y avanzado 1 </t>
  </si>
  <si>
    <t xml:space="preserve">606. Atender a las Juventudes en los Centros de la Juventud </t>
  </si>
  <si>
    <t>609. Integrar a jóvenes dentro de Banqueteras</t>
  </si>
  <si>
    <t>Capacitar al personal del Instituto de la Juventud Regia</t>
  </si>
  <si>
    <t>609. Capacitaciones del personal INJURE</t>
  </si>
  <si>
    <t>609. Capacitaciones INJURE</t>
  </si>
  <si>
    <t>609. Capacitar al personal del Instituto</t>
  </si>
  <si>
    <t>609. Capacitar al personal al Instituto de la Juventud Regia</t>
  </si>
  <si>
    <t>611. Capacitar al Personal del Instituto. / Se reporta el número de temas de capacitación tomados por el personal del Instituto.</t>
  </si>
  <si>
    <t>611. Capacitar al personal del Instituto</t>
  </si>
  <si>
    <t>Los miembros del padrón se mantinen, no se reportaron nuevos ingresos ni bajas.</t>
  </si>
  <si>
    <t>Se agregó un miembro al padrón, más los sesenta acumulados.</t>
  </si>
  <si>
    <t>455. Servicios y actividades de atención nutricional/Se contabilizan los jóvenes impactados por los talleres del mes, sin contabilizar el seguimiento de los huertos</t>
  </si>
  <si>
    <t>464. Actividades, clases, talleres o conferencias que promuevan la diversidad,inclusión y no discriminación/Seguimiento de ingresos de LSM y Clubs de MUN</t>
  </si>
  <si>
    <t xml:space="preserve">464. Actividades, clases, talleres o conferencias que promuevan la diversidad,inclusión y no discriminación/ Se reportan los jóvenes atendidos en Centros de la Juventud, y los nuevos ingresos de LSM el resto de las actividades del mes son seguimiento de clubs de MUN en febrero </t>
  </si>
  <si>
    <t>468. Banqueteras</t>
  </si>
  <si>
    <t xml:space="preserve">445- Apoyos de movilidad e insumos educativos </t>
  </si>
  <si>
    <t>442. Jóvenes beneficiados con actividades y servicios de acompañamiento académico</t>
  </si>
  <si>
    <t>448. MERCADITOS DE EMPRENDIMIENTO</t>
  </si>
  <si>
    <t>452. Artistas urbanos miembros del padrón "ReUrbanizArte MTY" / No se programó ejecución en el periodo, se mantienen los miembros registrados anteriormente</t>
  </si>
  <si>
    <t>458. Apoyos de movilidad e insumos para representar al municipio, estado o país en su disciplina deportiva</t>
  </si>
  <si>
    <t>446. Actividades de incentivo y asesoramiento para el primer empleo y emprendimiento</t>
  </si>
  <si>
    <t>1. Programa Presupuestario</t>
  </si>
  <si>
    <t>468. Actividades y herramientas de participación ciudadana y política/ se dio seguimiento a la INJURED</t>
  </si>
  <si>
    <t>Agosto</t>
  </si>
  <si>
    <t>Planeado/Programado</t>
  </si>
  <si>
    <t>Se dio seguimiento a los jóvenes integrantes del padrón de emprendedores</t>
  </si>
  <si>
    <t>452. ReUrbanizArte MTY</t>
  </si>
  <si>
    <t xml:space="preserve">Programado </t>
  </si>
  <si>
    <t>EVIDENCIA/COMENTARIOS</t>
  </si>
  <si>
    <t>No se programó ejecución en el periodo.</t>
  </si>
  <si>
    <t>583. Talleres y actividades de emprendimiento</t>
  </si>
  <si>
    <t>584. Convocatoria de ingreso al Bootcamp de emprendimiento</t>
  </si>
  <si>
    <t xml:space="preserve">Seguimiento del curso básico que inició en julio, intermedio que inició en abril y avanzado que inició en marzo </t>
  </si>
  <si>
    <t xml:space="preserve">Seguimiento de capacitación de la Prevención de Violenacia </t>
  </si>
  <si>
    <t>No se programó ejecución en el periodo</t>
  </si>
  <si>
    <t>467. Eventos de celebración del mes de la juventud</t>
  </si>
  <si>
    <t>465.  Promoción al freestyle</t>
  </si>
  <si>
    <t>1. Programas Presupuestarios</t>
  </si>
  <si>
    <t>EVIDENCIA/ COMENTARIOS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</si>
</sst>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 #,##0.00\ &quot;€&quot;_-;\-* #,##0.00\ &quot;€&quot;_-;_-* &quot;-&quot;??\ &quot;€&quot;_-;_-@_-"/>
    <numFmt numFmtId="165" formatCode="#,##0.0"/>
    <numFmt numFmtId="166" formatCode="0.0"/>
    <numFmt numFmtId="167" formatCode="0.0%"/>
  </numFmts>
  <fonts count="33" x14ac:knownFonts="1">
    <font>
      <sz val="11"/>
      <color theme="1"/>
      <name val="Calibri"/>
      <family val="2"/>
      <scheme val="minor"/>
    </font>
    <font>
      <sz val="11"/>
      <color theme="1"/>
      <name val="Calibri"/>
      <family val="2"/>
      <scheme val="minor"/>
    </font>
    <font>
      <sz val="12"/>
      <color theme="1"/>
      <name val="Calibri Light"/>
      <family val="2"/>
      <scheme val="major"/>
    </font>
    <font>
      <sz val="12"/>
      <color theme="0"/>
      <name val="Calibri Light"/>
      <family val="2"/>
      <scheme val="major"/>
    </font>
    <font>
      <b/>
      <sz val="9"/>
      <color indexed="81"/>
      <name val="Tahoma"/>
      <family val="2"/>
    </font>
    <font>
      <sz val="9"/>
      <color indexed="81"/>
      <name val="Tahoma"/>
      <family val="2"/>
    </font>
    <font>
      <sz val="11"/>
      <color rgb="FF006100"/>
      <name val="Calibri"/>
      <family val="2"/>
      <scheme val="minor"/>
    </font>
    <font>
      <sz val="12"/>
      <name val="Calibri Light"/>
      <family val="2"/>
      <scheme val="major"/>
    </font>
    <font>
      <sz val="12"/>
      <color indexed="8"/>
      <name val="Calibri Light"/>
      <family val="2"/>
      <scheme val="major"/>
    </font>
    <font>
      <sz val="12"/>
      <color rgb="FF000000"/>
      <name val="Calibri Light"/>
      <family val="2"/>
      <scheme val="major"/>
    </font>
    <font>
      <sz val="12"/>
      <color rgb="FFFF0000"/>
      <name val="Calibri Light"/>
      <family val="2"/>
      <scheme val="major"/>
    </font>
    <font>
      <sz val="11"/>
      <color rgb="FF9C0006"/>
      <name val="Calibri"/>
      <family val="2"/>
      <scheme val="minor"/>
    </font>
    <font>
      <sz val="11"/>
      <color rgb="FF9C6500"/>
      <name val="Calibri"/>
      <family val="2"/>
      <scheme val="minor"/>
    </font>
    <font>
      <sz val="8"/>
      <color theme="1"/>
      <name val="Calibri"/>
      <family val="2"/>
      <scheme val="minor"/>
    </font>
    <font>
      <sz val="12"/>
      <color rgb="FF9C6500"/>
      <name val="Calibri Light"/>
      <family val="2"/>
      <scheme val="major"/>
    </font>
    <font>
      <sz val="12"/>
      <color rgb="FF9C0006"/>
      <name val="Calibri Light"/>
      <family val="2"/>
      <scheme val="major"/>
    </font>
    <font>
      <sz val="12"/>
      <color rgb="FF006100"/>
      <name val="Calibri Light"/>
      <family val="2"/>
      <scheme val="major"/>
    </font>
    <font>
      <sz val="11"/>
      <color theme="1"/>
      <name val="Calibri"/>
      <family val="2"/>
      <scheme val="minor"/>
    </font>
    <font>
      <b/>
      <sz val="20"/>
      <color theme="1"/>
      <name val="Calibri Light"/>
      <family val="2"/>
      <scheme val="major"/>
    </font>
    <font>
      <sz val="20"/>
      <color theme="1"/>
      <name val="Calibri Light"/>
      <family val="2"/>
      <scheme val="major"/>
    </font>
    <font>
      <b/>
      <sz val="24"/>
      <color theme="1"/>
      <name val="Calibri Light"/>
      <family val="2"/>
      <scheme val="major"/>
    </font>
    <font>
      <b/>
      <sz val="12"/>
      <color theme="1"/>
      <name val="Calibri Light"/>
      <family val="2"/>
      <scheme val="major"/>
    </font>
    <font>
      <sz val="14"/>
      <color theme="1"/>
      <name val="Calibri Light"/>
      <family val="2"/>
      <scheme val="major"/>
    </font>
    <font>
      <b/>
      <sz val="14"/>
      <color theme="1"/>
      <name val="Calibri Light"/>
      <family val="2"/>
      <scheme val="major"/>
    </font>
    <font>
      <sz val="14"/>
      <color theme="0"/>
      <name val="Calibri Light"/>
      <family val="2"/>
      <scheme val="major"/>
    </font>
    <font>
      <b/>
      <sz val="12"/>
      <color indexed="81"/>
      <name val="Tahoma"/>
      <family val="2"/>
    </font>
    <font>
      <sz val="12"/>
      <color indexed="81"/>
      <name val="Tahoma"/>
      <family val="2"/>
    </font>
    <font>
      <b/>
      <sz val="12"/>
      <name val="Calibri Light"/>
      <family val="2"/>
      <scheme val="major"/>
    </font>
    <font>
      <b/>
      <sz val="16"/>
      <color indexed="81"/>
      <name val="Tahoma"/>
      <family val="2"/>
    </font>
    <font>
      <sz val="16"/>
      <color indexed="81"/>
      <name val="Tahoma"/>
      <family val="2"/>
    </font>
    <font>
      <sz val="12"/>
      <color theme="1"/>
      <name val="Calibri"/>
      <family val="2"/>
    </font>
    <font>
      <b/>
      <sz val="9"/>
      <color indexed="81"/>
      <name val="Tahoma"/>
      <charset val="1"/>
    </font>
    <font>
      <sz val="9"/>
      <color indexed="81"/>
      <name val="Tahoma"/>
      <charset val="1"/>
    </font>
  </fonts>
  <fills count="55">
    <fill>
      <patternFill patternType="none"/>
    </fill>
    <fill>
      <patternFill patternType="gray125"/>
    </fill>
    <fill>
      <patternFill patternType="solid">
        <fgColor theme="8" tint="-0.249977111117893"/>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rgb="FF00206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rgb="FFBFBFBF"/>
        <bgColor rgb="FFBFBFBF"/>
      </patternFill>
    </fill>
    <fill>
      <patternFill patternType="solid">
        <fgColor theme="0" tint="-0.249977111117893"/>
        <bgColor rgb="FFBDD6EE"/>
      </patternFill>
    </fill>
    <fill>
      <patternFill patternType="solid">
        <fgColor theme="0"/>
        <bgColor theme="0"/>
      </patternFill>
    </fill>
    <fill>
      <patternFill patternType="solid">
        <fgColor rgb="FFC6EFCE"/>
      </patternFill>
    </fill>
    <fill>
      <patternFill patternType="solid">
        <fgColor theme="3" tint="0.59999389629810485"/>
        <bgColor indexed="64"/>
      </patternFill>
    </fill>
    <fill>
      <patternFill patternType="solid">
        <fgColor theme="4" tint="0.59999389629810485"/>
        <bgColor rgb="FFBDD6EE"/>
      </patternFill>
    </fill>
    <fill>
      <patternFill patternType="solid">
        <fgColor theme="5" tint="0.59999389629810485"/>
        <bgColor rgb="FFF7CAAC"/>
      </patternFill>
    </fill>
    <fill>
      <patternFill patternType="solid">
        <fgColor rgb="FFF8F8F8"/>
        <bgColor indexed="64"/>
      </patternFill>
    </fill>
    <fill>
      <patternFill patternType="solid">
        <fgColor rgb="FFFFFFFF"/>
        <bgColor rgb="FFFFFFFF"/>
      </patternFill>
    </fill>
    <fill>
      <patternFill patternType="solid">
        <fgColor theme="0"/>
        <bgColor indexed="64"/>
      </patternFill>
    </fill>
    <fill>
      <patternFill patternType="solid">
        <fgColor rgb="FFF7CAAC"/>
        <bgColor rgb="FFF7CAAC"/>
      </patternFill>
    </fill>
    <fill>
      <patternFill patternType="solid">
        <fgColor rgb="FFFF0000"/>
        <bgColor indexed="64"/>
      </patternFill>
    </fill>
    <fill>
      <patternFill patternType="solid">
        <fgColor theme="5" tint="0.59999389629810485"/>
        <bgColor rgb="FFBDD6EE"/>
      </patternFill>
    </fill>
    <fill>
      <patternFill patternType="solid">
        <fgColor rgb="FFFFC7CE"/>
      </patternFill>
    </fill>
    <fill>
      <patternFill patternType="solid">
        <fgColor rgb="FFFFEB9C"/>
      </patternFill>
    </fill>
    <fill>
      <patternFill patternType="solid">
        <fgColor theme="0"/>
        <bgColor rgb="FFF8F8F8"/>
      </patternFill>
    </fill>
    <fill>
      <patternFill patternType="solid">
        <fgColor rgb="FFA8D08D"/>
        <bgColor rgb="FFA8D08D"/>
      </patternFill>
    </fill>
    <fill>
      <patternFill patternType="solid">
        <fgColor theme="0" tint="-0.249977111117893"/>
        <bgColor rgb="FF000000"/>
      </patternFill>
    </fill>
    <fill>
      <patternFill patternType="solid">
        <fgColor rgb="FFFFFF00"/>
        <bgColor rgb="FFFFFF00"/>
      </patternFill>
    </fill>
    <fill>
      <patternFill patternType="solid">
        <fgColor theme="9" tint="0.39997558519241921"/>
        <bgColor rgb="FFA8D08D"/>
      </patternFill>
    </fill>
    <fill>
      <patternFill patternType="solid">
        <fgColor theme="7" tint="-0.249977111117893"/>
        <bgColor indexed="64"/>
      </patternFill>
    </fill>
    <fill>
      <patternFill patternType="solid">
        <fgColor theme="1" tint="0.34998626667073579"/>
        <bgColor indexed="64"/>
      </patternFill>
    </fill>
    <fill>
      <patternFill patternType="solid">
        <fgColor rgb="FFF49A9A"/>
        <bgColor indexed="64"/>
      </patternFill>
    </fill>
    <fill>
      <patternFill patternType="solid">
        <fgColor theme="0" tint="-0.249977111117893"/>
        <bgColor rgb="FFCCCCCC"/>
      </patternFill>
    </fill>
    <fill>
      <patternFill patternType="solid">
        <fgColor theme="9"/>
        <bgColor indexed="64"/>
      </patternFill>
    </fill>
    <fill>
      <patternFill patternType="solid">
        <fgColor theme="4" tint="-0.249977111117893"/>
        <bgColor indexed="64"/>
      </patternFill>
    </fill>
    <fill>
      <patternFill patternType="solid">
        <fgColor rgb="FFFACECE"/>
        <bgColor indexed="64"/>
      </patternFill>
    </fill>
    <fill>
      <patternFill patternType="solid">
        <fgColor rgb="FFBFBFBF"/>
        <bgColor indexed="64"/>
      </patternFill>
    </fill>
    <fill>
      <patternFill patternType="solid">
        <fgColor rgb="FFF49A9A"/>
      </patternFill>
    </fill>
    <fill>
      <patternFill patternType="solid">
        <fgColor rgb="FFF49A9A"/>
        <bgColor rgb="FFBDD6EE"/>
      </patternFill>
    </fill>
    <fill>
      <patternFill patternType="solid">
        <fgColor rgb="FF00FF00"/>
        <bgColor indexed="64"/>
      </patternFill>
    </fill>
    <fill>
      <patternFill patternType="solid">
        <fgColor theme="0" tint="-0.249977111117893"/>
        <bgColor rgb="FFBFBFBF"/>
      </patternFill>
    </fill>
    <fill>
      <patternFill patternType="solid">
        <fgColor theme="0" tint="-0.249977111117893"/>
        <bgColor rgb="FFA8D08D"/>
      </patternFill>
    </fill>
    <fill>
      <patternFill patternType="solid">
        <fgColor theme="0" tint="-0.14996795556505021"/>
        <bgColor indexed="64"/>
      </patternFill>
    </fill>
    <fill>
      <patternFill patternType="solid">
        <fgColor theme="0" tint="-0.14996795556505021"/>
        <bgColor rgb="FFBDD6EE"/>
      </patternFill>
    </fill>
    <fill>
      <patternFill patternType="solid">
        <fgColor theme="0" tint="-0.14999847407452621"/>
        <bgColor indexed="64"/>
      </patternFill>
    </fill>
    <fill>
      <patternFill patternType="solid">
        <fgColor rgb="FF92D050"/>
        <bgColor indexed="64"/>
      </patternFill>
    </fill>
    <fill>
      <patternFill patternType="solid">
        <fgColor theme="0" tint="-0.34998626667073579"/>
        <bgColor indexed="64"/>
      </patternFill>
    </fill>
    <fill>
      <patternFill patternType="solid">
        <fgColor rgb="FFB7B7B7"/>
        <bgColor rgb="FFB7B7B7"/>
      </patternFill>
    </fill>
    <fill>
      <patternFill patternType="solid">
        <fgColor rgb="FFF28AF4"/>
        <bgColor indexed="64"/>
      </patternFill>
    </fill>
    <fill>
      <patternFill patternType="solid">
        <fgColor rgb="FFEAD1DC"/>
        <bgColor rgb="FFEAD1DC"/>
      </patternFill>
    </fill>
    <fill>
      <patternFill patternType="solid">
        <fgColor rgb="FFFF0000"/>
        <bgColor rgb="FFFF0000"/>
      </patternFill>
    </fill>
    <fill>
      <patternFill patternType="solid">
        <fgColor rgb="FFFFC000"/>
        <bgColor indexed="64"/>
      </patternFill>
    </fill>
    <fill>
      <patternFill patternType="solid">
        <fgColor rgb="FF73D3CE"/>
        <bgColor indexed="64"/>
      </patternFill>
    </fill>
  </fills>
  <borders count="37">
    <border>
      <left/>
      <right/>
      <top/>
      <bottom/>
      <diagonal/>
    </border>
    <border>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rgb="FF000000"/>
      </left>
      <right style="hair">
        <color rgb="FF000000"/>
      </right>
      <top style="hair">
        <color rgb="FF000000"/>
      </top>
      <bottom style="hair">
        <color rgb="FF000000"/>
      </bottom>
      <diagonal/>
    </border>
    <border>
      <left style="hair">
        <color indexed="64"/>
      </left>
      <right style="hair">
        <color indexed="64"/>
      </right>
      <top/>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style="hair">
        <color rgb="FF000000"/>
      </left>
      <right style="hair">
        <color rgb="FF000000"/>
      </right>
      <top style="hair">
        <color rgb="FF000000"/>
      </top>
      <bottom/>
      <diagonal/>
    </border>
    <border>
      <left style="dotted">
        <color rgb="FF000000"/>
      </left>
      <right style="dotted">
        <color rgb="FF000000"/>
      </right>
      <top style="dotted">
        <color rgb="FF000000"/>
      </top>
      <bottom style="dotted">
        <color rgb="FF000000"/>
      </bottom>
      <diagonal/>
    </border>
    <border>
      <left/>
      <right style="dotted">
        <color rgb="FF000000"/>
      </right>
      <top style="dotted">
        <color rgb="FF000000"/>
      </top>
      <bottom style="dotted">
        <color rgb="FF000000"/>
      </bottom>
      <diagonal/>
    </border>
    <border>
      <left style="hair">
        <color rgb="FF000000"/>
      </left>
      <right style="hair">
        <color rgb="FF000000"/>
      </right>
      <top/>
      <bottom style="hair">
        <color rgb="FF000000"/>
      </bottom>
      <diagonal/>
    </border>
    <border>
      <left style="hair">
        <color rgb="FF000000"/>
      </left>
      <right/>
      <top style="hair">
        <color rgb="FF000000"/>
      </top>
      <bottom/>
      <diagonal/>
    </border>
    <border>
      <left/>
      <right style="hair">
        <color rgb="FF000000"/>
      </right>
      <top/>
      <bottom style="hair">
        <color rgb="FF000000"/>
      </bottom>
      <diagonal/>
    </border>
    <border>
      <left style="hair">
        <color rgb="FF000000"/>
      </left>
      <right/>
      <top/>
      <bottom style="hair">
        <color rgb="FF000000"/>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hair">
        <color indexed="64"/>
      </right>
      <top style="thin">
        <color indexed="64"/>
      </top>
      <bottom/>
      <diagonal/>
    </border>
    <border>
      <left/>
      <right/>
      <top/>
      <bottom style="thin">
        <color indexed="64"/>
      </bottom>
      <diagonal/>
    </border>
    <border>
      <left style="thin">
        <color indexed="64"/>
      </left>
      <right/>
      <top/>
      <bottom/>
      <diagonal/>
    </border>
    <border>
      <left style="hair">
        <color indexed="64"/>
      </left>
      <right style="thin">
        <color indexed="64"/>
      </right>
      <top style="hair">
        <color indexed="64"/>
      </top>
      <bottom style="hair">
        <color indexed="64"/>
      </bottom>
      <diagonal/>
    </border>
    <border>
      <left/>
      <right style="hair">
        <color indexed="64"/>
      </right>
      <top/>
      <bottom/>
      <diagonal/>
    </border>
    <border>
      <left style="hair">
        <color indexed="64"/>
      </left>
      <right/>
      <top style="hair">
        <color indexed="64"/>
      </top>
      <bottom/>
      <diagonal/>
    </border>
    <border>
      <left style="dotted">
        <color rgb="FF000000"/>
      </left>
      <right style="dotted">
        <color rgb="FF000000"/>
      </right>
      <top/>
      <bottom style="dotted">
        <color rgb="FF000000"/>
      </bottom>
      <diagonal/>
    </border>
    <border>
      <left style="dotted">
        <color rgb="FF000000"/>
      </left>
      <right style="dotted">
        <color rgb="FF000000"/>
      </right>
      <top/>
      <bottom/>
      <diagonal/>
    </border>
    <border>
      <left/>
      <right/>
      <top style="hair">
        <color rgb="FF000000"/>
      </top>
      <bottom style="hair">
        <color rgb="FF000000"/>
      </bottom>
      <diagonal/>
    </border>
  </borders>
  <cellStyleXfs count="15">
    <xf numFmtId="0" fontId="0" fillId="0" borderId="0"/>
    <xf numFmtId="9" fontId="1" fillId="0" borderId="0" applyFont="0" applyFill="0" applyBorder="0" applyAlignment="0" applyProtection="0"/>
    <xf numFmtId="0" fontId="1" fillId="0" borderId="0"/>
    <xf numFmtId="0" fontId="6" fillId="14" borderId="0" applyNumberFormat="0" applyBorder="0" applyAlignment="0" applyProtection="0"/>
    <xf numFmtId="0" fontId="1" fillId="0" borderId="0"/>
    <xf numFmtId="0" fontId="11" fillId="24" borderId="0" applyNumberFormat="0" applyBorder="0" applyAlignment="0" applyProtection="0"/>
    <xf numFmtId="0" fontId="12" fillId="25" borderId="0" applyNumberFormat="0" applyBorder="0" applyAlignment="0" applyProtection="0"/>
    <xf numFmtId="9" fontId="1" fillId="0" borderId="0" applyFont="0" applyFill="0" applyBorder="0" applyAlignment="0" applyProtection="0"/>
    <xf numFmtId="0" fontId="17"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cellStyleXfs>
  <cellXfs count="610">
    <xf numFmtId="0" fontId="0" fillId="0" borderId="0" xfId="0"/>
    <xf numFmtId="0" fontId="20" fillId="0" borderId="3" xfId="0" applyFont="1" applyBorder="1" applyAlignment="1" applyProtection="1">
      <alignment horizontal="center" vertical="center"/>
      <protection locked="0"/>
    </xf>
    <xf numFmtId="0" fontId="19" fillId="0" borderId="0" xfId="0" applyFont="1" applyProtection="1">
      <protection locked="0"/>
    </xf>
    <xf numFmtId="0" fontId="2" fillId="0" borderId="0" xfId="0" applyFont="1" applyProtection="1">
      <protection locked="0"/>
    </xf>
    <xf numFmtId="0" fontId="3" fillId="5" borderId="3"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1" fillId="0" borderId="3" xfId="0" applyFont="1" applyBorder="1" applyAlignment="1">
      <alignment horizontal="center" vertical="center"/>
    </xf>
    <xf numFmtId="0" fontId="2" fillId="0" borderId="0" xfId="0" applyFont="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left" vertical="center"/>
    </xf>
    <xf numFmtId="9" fontId="2" fillId="0" borderId="3" xfId="1" applyFont="1" applyBorder="1" applyAlignment="1" applyProtection="1">
      <alignment horizontal="center" vertical="center"/>
    </xf>
    <xf numFmtId="0" fontId="2" fillId="11" borderId="3" xfId="0" applyFont="1" applyFill="1" applyBorder="1" applyAlignment="1">
      <alignment horizontal="center" vertical="center"/>
    </xf>
    <xf numFmtId="0" fontId="2" fillId="12" borderId="3" xfId="0" applyFont="1" applyFill="1" applyBorder="1" applyAlignment="1">
      <alignment horizontal="left" vertical="center"/>
    </xf>
    <xf numFmtId="0" fontId="2" fillId="9" borderId="3" xfId="0" applyFont="1" applyFill="1" applyBorder="1" applyAlignment="1">
      <alignment horizontal="center" vertical="center"/>
    </xf>
    <xf numFmtId="0" fontId="14" fillId="25" borderId="3" xfId="6" applyFont="1" applyBorder="1" applyAlignment="1" applyProtection="1">
      <alignment horizontal="center" vertical="center"/>
    </xf>
    <xf numFmtId="0" fontId="2" fillId="0" borderId="7" xfId="0" applyFont="1" applyBorder="1" applyAlignment="1">
      <alignment horizontal="center" vertical="center"/>
    </xf>
    <xf numFmtId="0" fontId="7" fillId="0" borderId="3" xfId="3" applyFont="1" applyFill="1" applyBorder="1" applyAlignment="1" applyProtection="1">
      <alignment horizontal="left" vertical="center"/>
    </xf>
    <xf numFmtId="0" fontId="16" fillId="14" borderId="3" xfId="3" applyFont="1" applyBorder="1" applyAlignment="1" applyProtection="1">
      <alignment horizontal="center" vertical="center"/>
    </xf>
    <xf numFmtId="0" fontId="15" fillId="24" borderId="3" xfId="5" applyFont="1" applyBorder="1" applyAlignment="1" applyProtection="1">
      <alignment horizontal="center" vertical="center"/>
    </xf>
    <xf numFmtId="9" fontId="2" fillId="0" borderId="3" xfId="1" applyFont="1" applyFill="1" applyBorder="1" applyAlignment="1" applyProtection="1">
      <alignment horizontal="center" vertical="center"/>
    </xf>
    <xf numFmtId="0" fontId="2" fillId="9" borderId="3" xfId="0" applyFont="1" applyFill="1" applyBorder="1" applyAlignment="1">
      <alignment horizontal="left" vertical="center"/>
    </xf>
    <xf numFmtId="0" fontId="2" fillId="7" borderId="3" xfId="0" applyFont="1" applyFill="1" applyBorder="1" applyAlignment="1">
      <alignment horizontal="left" vertical="center"/>
    </xf>
    <xf numFmtId="0" fontId="2" fillId="8" borderId="3" xfId="0" applyFont="1" applyFill="1" applyBorder="1" applyAlignment="1">
      <alignment horizontal="left" vertical="center"/>
    </xf>
    <xf numFmtId="0" fontId="2" fillId="10" borderId="3" xfId="0" applyFont="1" applyFill="1" applyBorder="1" applyAlignment="1">
      <alignment horizontal="center" vertical="center"/>
    </xf>
    <xf numFmtId="0" fontId="2" fillId="6" borderId="3" xfId="0" applyFont="1" applyFill="1" applyBorder="1" applyAlignment="1">
      <alignment horizontal="left" vertical="center"/>
    </xf>
    <xf numFmtId="9" fontId="2" fillId="0" borderId="3" xfId="0" applyNumberFormat="1" applyFont="1" applyBorder="1" applyAlignment="1">
      <alignment horizontal="center" vertical="center"/>
    </xf>
    <xf numFmtId="9" fontId="2" fillId="10" borderId="3" xfId="0" applyNumberFormat="1" applyFont="1" applyFill="1" applyBorder="1" applyAlignment="1">
      <alignment horizontal="center" vertical="center"/>
    </xf>
    <xf numFmtId="3" fontId="2" fillId="0" borderId="3" xfId="0" applyNumberFormat="1" applyFont="1" applyBorder="1" applyAlignment="1">
      <alignment horizontal="center" vertical="center"/>
    </xf>
    <xf numFmtId="10" fontId="2" fillId="0" borderId="3" xfId="0" applyNumberFormat="1" applyFont="1" applyBorder="1" applyAlignment="1">
      <alignment horizontal="center" vertical="center"/>
    </xf>
    <xf numFmtId="9" fontId="2" fillId="9" borderId="3" xfId="1" applyFont="1" applyFill="1" applyBorder="1" applyAlignment="1" applyProtection="1">
      <alignment horizontal="center" vertical="center"/>
    </xf>
    <xf numFmtId="0" fontId="2" fillId="13" borderId="3" xfId="0" applyFont="1" applyFill="1" applyBorder="1" applyAlignment="1">
      <alignment horizontal="center" vertical="center"/>
    </xf>
    <xf numFmtId="0" fontId="2" fillId="0" borderId="7" xfId="0" applyFont="1" applyBorder="1" applyAlignment="1">
      <alignment horizontal="center" vertical="center" wrapText="1"/>
    </xf>
    <xf numFmtId="0" fontId="2" fillId="0" borderId="0" xfId="0" applyFont="1" applyAlignment="1">
      <alignment horizontal="left" vertical="center"/>
    </xf>
    <xf numFmtId="0" fontId="19" fillId="0" borderId="0" xfId="0" applyFont="1" applyAlignment="1">
      <alignment horizontal="center" vertical="center"/>
    </xf>
    <xf numFmtId="0" fontId="3" fillId="36" borderId="3"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0" borderId="3" xfId="4" applyFont="1" applyBorder="1" applyAlignment="1">
      <alignment horizontal="center" vertical="center"/>
    </xf>
    <xf numFmtId="3" fontId="2" fillId="0" borderId="3" xfId="2" applyNumberFormat="1" applyFont="1" applyBorder="1" applyAlignment="1">
      <alignment horizontal="center" vertical="center"/>
    </xf>
    <xf numFmtId="0" fontId="2" fillId="10" borderId="3" xfId="2" applyFont="1" applyFill="1" applyBorder="1" applyAlignment="1">
      <alignment horizontal="center" vertical="center"/>
    </xf>
    <xf numFmtId="0" fontId="2" fillId="0" borderId="3" xfId="2" applyFont="1" applyBorder="1" applyAlignment="1">
      <alignment horizontal="center" vertical="center"/>
    </xf>
    <xf numFmtId="4" fontId="2" fillId="0" borderId="3" xfId="0" applyNumberFormat="1" applyFont="1" applyBorder="1" applyAlignment="1">
      <alignment horizontal="center" vertical="center"/>
    </xf>
    <xf numFmtId="0" fontId="7" fillId="15" borderId="3" xfId="0" applyFont="1" applyFill="1" applyBorder="1" applyAlignment="1">
      <alignment horizontal="center" vertical="center"/>
    </xf>
    <xf numFmtId="0" fontId="2" fillId="15" borderId="3" xfId="0" applyFont="1" applyFill="1" applyBorder="1" applyAlignment="1">
      <alignment horizontal="center" vertical="center"/>
    </xf>
    <xf numFmtId="0" fontId="2" fillId="35" borderId="3" xfId="0" applyFont="1" applyFill="1" applyBorder="1" applyAlignment="1">
      <alignment horizontal="center" vertical="center"/>
    </xf>
    <xf numFmtId="0" fontId="2" fillId="0" borderId="7" xfId="0" applyFont="1" applyBorder="1" applyAlignment="1">
      <alignment horizontal="left" vertical="center" wrapText="1"/>
    </xf>
    <xf numFmtId="9" fontId="2" fillId="0" borderId="3" xfId="1" applyFont="1" applyBorder="1" applyAlignment="1">
      <alignment horizontal="center" vertical="center"/>
    </xf>
    <xf numFmtId="0" fontId="2" fillId="9" borderId="3" xfId="0" applyFont="1" applyFill="1" applyBorder="1" applyAlignment="1" applyProtection="1">
      <alignment horizontal="center" vertical="center"/>
      <protection locked="0"/>
    </xf>
    <xf numFmtId="0" fontId="21" fillId="0" borderId="3" xfId="0" applyFont="1" applyBorder="1" applyAlignment="1" applyProtection="1">
      <alignment horizontal="center" vertical="center"/>
      <protection locked="0"/>
    </xf>
    <xf numFmtId="0" fontId="2" fillId="9" borderId="4" xfId="0" applyFont="1" applyFill="1" applyBorder="1" applyAlignment="1" applyProtection="1">
      <alignment horizontal="center" vertical="center"/>
      <protection locked="0"/>
    </xf>
    <xf numFmtId="0" fontId="2" fillId="20" borderId="4" xfId="0" applyFont="1" applyFill="1" applyBorder="1" applyAlignment="1" applyProtection="1">
      <alignment horizontal="center" vertical="center"/>
      <protection locked="0"/>
    </xf>
    <xf numFmtId="0" fontId="2" fillId="20" borderId="3" xfId="0" applyFont="1" applyFill="1" applyBorder="1" applyAlignment="1" applyProtection="1">
      <alignment horizontal="center" vertical="center"/>
      <protection locked="0"/>
    </xf>
    <xf numFmtId="0" fontId="2" fillId="0" borderId="9" xfId="0" applyFont="1" applyBorder="1" applyAlignment="1">
      <alignment horizontal="center" vertical="center"/>
    </xf>
    <xf numFmtId="9" fontId="2" fillId="35" borderId="3" xfId="0" applyNumberFormat="1" applyFont="1" applyFill="1" applyBorder="1" applyAlignment="1">
      <alignment horizontal="center" vertical="center"/>
    </xf>
    <xf numFmtId="9" fontId="2" fillId="0" borderId="4" xfId="1" applyFont="1" applyBorder="1" applyAlignment="1" applyProtection="1">
      <alignment horizontal="center" vertical="center"/>
      <protection locked="0"/>
    </xf>
    <xf numFmtId="3" fontId="2" fillId="0" borderId="7" xfId="0" applyNumberFormat="1" applyFont="1" applyBorder="1" applyAlignment="1">
      <alignment horizontal="center" vertical="center"/>
    </xf>
    <xf numFmtId="3" fontId="2" fillId="9" borderId="3" xfId="0" applyNumberFormat="1" applyFont="1" applyFill="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left" vertical="center" wrapText="1"/>
    </xf>
    <xf numFmtId="0" fontId="2" fillId="33" borderId="3" xfId="0" applyFont="1" applyFill="1" applyBorder="1" applyAlignment="1">
      <alignment horizontal="center" vertical="center"/>
    </xf>
    <xf numFmtId="0" fontId="15" fillId="24" borderId="3" xfId="5" applyFont="1" applyBorder="1" applyAlignment="1" applyProtection="1">
      <alignment horizontal="left" vertical="center" wrapText="1"/>
    </xf>
    <xf numFmtId="0" fontId="14" fillId="25" borderId="3" xfId="6" applyFont="1" applyBorder="1" applyAlignment="1" applyProtection="1">
      <alignment horizontal="left" vertical="center" wrapText="1"/>
    </xf>
    <xf numFmtId="0" fontId="3" fillId="32" borderId="3" xfId="0" applyFont="1" applyFill="1" applyBorder="1" applyAlignment="1" applyProtection="1">
      <alignment vertical="center" wrapText="1"/>
      <protection locked="0"/>
    </xf>
    <xf numFmtId="0" fontId="2" fillId="0" borderId="3" xfId="0" applyFont="1" applyBorder="1" applyAlignment="1">
      <alignment horizontal="center" vertical="center" wrapText="1"/>
    </xf>
    <xf numFmtId="9" fontId="2" fillId="0" borderId="3" xfId="1" applyFont="1" applyBorder="1" applyAlignment="1" applyProtection="1">
      <alignment horizontal="center" vertical="center" wrapText="1"/>
    </xf>
    <xf numFmtId="0" fontId="2" fillId="11" borderId="3" xfId="0" applyFont="1" applyFill="1" applyBorder="1" applyAlignment="1">
      <alignment horizontal="center" vertical="center" wrapText="1"/>
    </xf>
    <xf numFmtId="0" fontId="2" fillId="12" borderId="3" xfId="0" applyFont="1" applyFill="1" applyBorder="1" applyAlignment="1">
      <alignment horizontal="left" vertical="center" wrapText="1"/>
    </xf>
    <xf numFmtId="0" fontId="2" fillId="9" borderId="3" xfId="0" applyFont="1" applyFill="1" applyBorder="1" applyAlignment="1">
      <alignment horizontal="center" vertical="center" wrapText="1"/>
    </xf>
    <xf numFmtId="10" fontId="2" fillId="0" borderId="3" xfId="0" applyNumberFormat="1" applyFont="1" applyBorder="1" applyAlignment="1">
      <alignment horizontal="center" vertical="center" wrapText="1"/>
    </xf>
    <xf numFmtId="0" fontId="2" fillId="16" borderId="3" xfId="0" applyFont="1" applyFill="1" applyBorder="1" applyAlignment="1">
      <alignment horizontal="left" vertical="center" wrapText="1"/>
    </xf>
    <xf numFmtId="0" fontId="14" fillId="25" borderId="3" xfId="6" applyFont="1" applyBorder="1" applyAlignment="1" applyProtection="1">
      <alignment horizontal="center" vertical="center" wrapText="1"/>
    </xf>
    <xf numFmtId="0" fontId="2" fillId="21" borderId="3" xfId="0" applyFont="1" applyFill="1" applyBorder="1" applyAlignment="1">
      <alignment horizontal="left" vertical="center" wrapText="1"/>
    </xf>
    <xf numFmtId="0" fontId="16" fillId="14" borderId="3" xfId="3" applyFont="1" applyBorder="1" applyAlignment="1" applyProtection="1">
      <alignment horizontal="left" vertical="center" wrapText="1"/>
    </xf>
    <xf numFmtId="0" fontId="14" fillId="25" borderId="7" xfId="6" applyFont="1" applyBorder="1" applyAlignment="1" applyProtection="1">
      <alignment horizontal="left" vertical="center" wrapText="1"/>
    </xf>
    <xf numFmtId="0" fontId="16" fillId="14" borderId="7" xfId="3" applyFont="1" applyBorder="1" applyAlignment="1" applyProtection="1">
      <alignment horizontal="left" vertical="center" wrapText="1"/>
    </xf>
    <xf numFmtId="0" fontId="2" fillId="30" borderId="3" xfId="0" applyFont="1" applyFill="1" applyBorder="1" applyAlignment="1">
      <alignment horizontal="left" vertical="center" wrapText="1"/>
    </xf>
    <xf numFmtId="0" fontId="2" fillId="0" borderId="0" xfId="0" applyFont="1" applyAlignment="1" applyProtection="1">
      <alignment vertical="top" wrapText="1"/>
      <protection locked="0"/>
    </xf>
    <xf numFmtId="0" fontId="16" fillId="14" borderId="3" xfId="3" applyFont="1" applyBorder="1" applyAlignment="1" applyProtection="1">
      <alignment horizontal="center" vertical="center" wrapText="1"/>
    </xf>
    <xf numFmtId="0" fontId="15" fillId="24" borderId="3" xfId="5" applyFont="1" applyBorder="1" applyAlignment="1" applyProtection="1">
      <alignment horizontal="center" vertical="center" wrapText="1"/>
    </xf>
    <xf numFmtId="0" fontId="15" fillId="24" borderId="7" xfId="5" applyFont="1" applyBorder="1" applyAlignment="1" applyProtection="1">
      <alignment horizontal="left" vertical="center" wrapText="1"/>
    </xf>
    <xf numFmtId="10" fontId="2" fillId="33" borderId="3" xfId="0" applyNumberFormat="1" applyFont="1" applyFill="1" applyBorder="1" applyAlignment="1">
      <alignment horizontal="center" vertical="center" wrapText="1"/>
    </xf>
    <xf numFmtId="9" fontId="2" fillId="0" borderId="3" xfId="1" applyFont="1" applyFill="1" applyBorder="1" applyAlignment="1" applyProtection="1">
      <alignment horizontal="center" vertical="center" wrapText="1"/>
    </xf>
    <xf numFmtId="0" fontId="2" fillId="9" borderId="3" xfId="0" applyFont="1" applyFill="1" applyBorder="1" applyAlignment="1">
      <alignment horizontal="left" vertical="center" wrapText="1"/>
    </xf>
    <xf numFmtId="0" fontId="2" fillId="7" borderId="3" xfId="0" applyFont="1" applyFill="1" applyBorder="1" applyAlignment="1">
      <alignment horizontal="left" vertical="center" wrapText="1"/>
    </xf>
    <xf numFmtId="0" fontId="2" fillId="8" borderId="3" xfId="0" applyFont="1" applyFill="1" applyBorder="1" applyAlignment="1">
      <alignment horizontal="left" vertical="center" wrapText="1"/>
    </xf>
    <xf numFmtId="0" fontId="2" fillId="10" borderId="3" xfId="0" applyFont="1" applyFill="1" applyBorder="1" applyAlignment="1">
      <alignment horizontal="center" vertical="center" wrapText="1"/>
    </xf>
    <xf numFmtId="0" fontId="2" fillId="6" borderId="3" xfId="0" applyFont="1" applyFill="1" applyBorder="1" applyAlignment="1">
      <alignment horizontal="left" vertical="center" wrapText="1"/>
    </xf>
    <xf numFmtId="0" fontId="2" fillId="37" borderId="3" xfId="0" applyFont="1" applyFill="1" applyBorder="1" applyAlignment="1">
      <alignment horizontal="center" vertical="center" wrapText="1"/>
    </xf>
    <xf numFmtId="2" fontId="2" fillId="37" borderId="3" xfId="0" applyNumberFormat="1" applyFont="1" applyFill="1" applyBorder="1" applyAlignment="1">
      <alignment horizontal="center" vertical="center" wrapText="1"/>
    </xf>
    <xf numFmtId="0" fontId="2" fillId="10" borderId="3" xfId="0" applyFont="1" applyFill="1" applyBorder="1" applyAlignment="1">
      <alignment horizontal="left" vertical="center" wrapText="1"/>
    </xf>
    <xf numFmtId="0" fontId="2" fillId="33" borderId="3" xfId="0" applyFont="1" applyFill="1" applyBorder="1" applyAlignment="1">
      <alignment horizontal="center" vertical="center" wrapText="1"/>
    </xf>
    <xf numFmtId="9" fontId="2" fillId="33" borderId="3" xfId="0" applyNumberFormat="1" applyFont="1" applyFill="1" applyBorder="1" applyAlignment="1">
      <alignment horizontal="center" vertical="center" wrapText="1"/>
    </xf>
    <xf numFmtId="1" fontId="2" fillId="0" borderId="3" xfId="1" applyNumberFormat="1" applyFont="1" applyBorder="1" applyAlignment="1" applyProtection="1">
      <alignment horizontal="center" vertical="center" wrapText="1"/>
    </xf>
    <xf numFmtId="9" fontId="2" fillId="22" borderId="3" xfId="0" applyNumberFormat="1" applyFont="1" applyFill="1" applyBorder="1" applyAlignment="1">
      <alignment horizontal="center" vertical="center" wrapText="1"/>
    </xf>
    <xf numFmtId="9" fontId="2" fillId="10" borderId="3" xfId="0" applyNumberFormat="1" applyFont="1" applyFill="1" applyBorder="1" applyAlignment="1">
      <alignment horizontal="center" vertical="center" wrapText="1"/>
    </xf>
    <xf numFmtId="9" fontId="2" fillId="0" borderId="3" xfId="0" applyNumberFormat="1" applyFont="1" applyBorder="1" applyAlignment="1">
      <alignment horizontal="center" vertical="center" wrapText="1"/>
    </xf>
    <xf numFmtId="0" fontId="9" fillId="9" borderId="3" xfId="0" applyFont="1" applyFill="1" applyBorder="1" applyAlignment="1">
      <alignment horizontal="center" vertical="center" wrapText="1"/>
    </xf>
    <xf numFmtId="0" fontId="9" fillId="6" borderId="3" xfId="0" applyFont="1" applyFill="1" applyBorder="1" applyAlignment="1">
      <alignment horizontal="left" vertical="center" wrapText="1"/>
    </xf>
    <xf numFmtId="0" fontId="9" fillId="7" borderId="3" xfId="0" applyFont="1" applyFill="1" applyBorder="1" applyAlignment="1">
      <alignment horizontal="left" vertical="center" wrapText="1"/>
    </xf>
    <xf numFmtId="0" fontId="9" fillId="8" borderId="3" xfId="0" applyFont="1" applyFill="1" applyBorder="1" applyAlignment="1">
      <alignment horizontal="left" vertical="center" wrapText="1"/>
    </xf>
    <xf numFmtId="0" fontId="7" fillId="9" borderId="3" xfId="0" applyFont="1" applyFill="1" applyBorder="1" applyAlignment="1">
      <alignment horizontal="center" vertical="center" wrapText="1"/>
    </xf>
    <xf numFmtId="0" fontId="2" fillId="23" borderId="3" xfId="0" applyFont="1" applyFill="1" applyBorder="1" applyAlignment="1">
      <alignment horizontal="left" vertical="center" wrapText="1"/>
    </xf>
    <xf numFmtId="0" fontId="2" fillId="9" borderId="3" xfId="1" applyNumberFormat="1" applyFont="1" applyFill="1" applyBorder="1" applyAlignment="1" applyProtection="1">
      <alignment horizontal="center" vertical="center" wrapText="1"/>
    </xf>
    <xf numFmtId="0" fontId="2" fillId="6" borderId="3" xfId="1" applyNumberFormat="1" applyFont="1" applyFill="1" applyBorder="1" applyAlignment="1" applyProtection="1">
      <alignment horizontal="left" vertical="center" wrapText="1"/>
    </xf>
    <xf numFmtId="0" fontId="2" fillId="7" borderId="3" xfId="1" applyNumberFormat="1" applyFont="1" applyFill="1" applyBorder="1" applyAlignment="1" applyProtection="1">
      <alignment horizontal="left" vertical="center" wrapText="1"/>
    </xf>
    <xf numFmtId="0" fontId="2" fillId="8" borderId="3" xfId="1" applyNumberFormat="1" applyFont="1" applyFill="1" applyBorder="1" applyAlignment="1" applyProtection="1">
      <alignment horizontal="left" vertical="center" wrapText="1"/>
    </xf>
    <xf numFmtId="3" fontId="2" fillId="0" borderId="3" xfId="0" applyNumberFormat="1" applyFont="1" applyBorder="1" applyAlignment="1">
      <alignment horizontal="center" vertical="center" wrapText="1"/>
    </xf>
    <xf numFmtId="3" fontId="7" fillId="6" borderId="3" xfId="4" applyNumberFormat="1" applyFont="1" applyFill="1" applyBorder="1" applyAlignment="1">
      <alignment horizontal="left" vertical="center" wrapText="1"/>
    </xf>
    <xf numFmtId="0" fontId="7" fillId="6" borderId="3" xfId="0" applyFont="1" applyFill="1" applyBorder="1" applyAlignment="1">
      <alignment horizontal="left" vertical="center" wrapText="1"/>
    </xf>
    <xf numFmtId="10" fontId="2" fillId="10" borderId="3" xfId="0" applyNumberFormat="1" applyFont="1" applyFill="1" applyBorder="1" applyAlignment="1">
      <alignment horizontal="center" vertical="center" wrapText="1"/>
    </xf>
    <xf numFmtId="9" fontId="2" fillId="9" borderId="3" xfId="1" applyFont="1" applyFill="1" applyBorder="1" applyAlignment="1" applyProtection="1">
      <alignment horizontal="center" vertical="center" wrapText="1"/>
    </xf>
    <xf numFmtId="9" fontId="2" fillId="0" borderId="3" xfId="1" applyFont="1" applyBorder="1" applyAlignment="1">
      <alignment horizontal="center" vertical="center" wrapText="1"/>
    </xf>
    <xf numFmtId="9" fontId="2" fillId="0" borderId="3" xfId="0" applyNumberFormat="1" applyFont="1" applyBorder="1" applyAlignment="1" applyProtection="1">
      <alignment horizontal="center" vertical="center" wrapText="1"/>
      <protection locked="0"/>
    </xf>
    <xf numFmtId="10" fontId="2" fillId="0" borderId="3" xfId="0" applyNumberFormat="1" applyFont="1" applyBorder="1" applyAlignment="1" applyProtection="1">
      <alignment horizontal="center" vertical="center" wrapText="1"/>
      <protection locked="0"/>
    </xf>
    <xf numFmtId="3" fontId="2" fillId="0" borderId="3" xfId="0" applyNumberFormat="1" applyFont="1" applyBorder="1" applyAlignment="1" applyProtection="1">
      <alignment horizontal="center" vertical="center" wrapText="1"/>
      <protection locked="0"/>
    </xf>
    <xf numFmtId="0" fontId="7" fillId="0" borderId="3" xfId="6" applyFont="1" applyFill="1" applyBorder="1" applyAlignment="1" applyProtection="1">
      <alignment horizontal="center" vertical="center" wrapText="1"/>
    </xf>
    <xf numFmtId="9" fontId="2" fillId="20" borderId="3" xfId="1" applyFont="1" applyFill="1" applyBorder="1" applyAlignment="1" applyProtection="1">
      <alignment horizontal="center" vertical="center" wrapText="1"/>
    </xf>
    <xf numFmtId="1" fontId="2" fillId="0" borderId="3" xfId="0" applyNumberFormat="1" applyFont="1" applyBorder="1" applyAlignment="1">
      <alignment horizontal="center" vertical="center" wrapText="1"/>
    </xf>
    <xf numFmtId="0" fontId="2" fillId="0" borderId="4" xfId="0" applyFont="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2" fillId="0" borderId="0" xfId="0" applyFont="1" applyAlignment="1">
      <alignment horizontal="center" vertical="center" wrapText="1"/>
    </xf>
    <xf numFmtId="0" fontId="2" fillId="0" borderId="8" xfId="0" applyFont="1" applyBorder="1" applyAlignment="1">
      <alignment horizontal="center" vertical="center" wrapText="1"/>
    </xf>
    <xf numFmtId="0" fontId="2" fillId="9" borderId="2" xfId="0" applyFont="1" applyFill="1" applyBorder="1" applyAlignment="1">
      <alignment horizontal="center" vertical="center" wrapText="1"/>
    </xf>
    <xf numFmtId="0" fontId="7" fillId="0" borderId="3" xfId="5" applyFont="1" applyFill="1" applyBorder="1" applyAlignment="1" applyProtection="1">
      <alignment horizontal="center" vertical="center" wrapText="1"/>
    </xf>
    <xf numFmtId="0" fontId="2" fillId="0" borderId="3" xfId="1" applyNumberFormat="1" applyFont="1" applyFill="1" applyBorder="1" applyAlignment="1" applyProtection="1">
      <alignment horizontal="center" vertical="center" wrapText="1"/>
    </xf>
    <xf numFmtId="0" fontId="2" fillId="0" borderId="2" xfId="0" applyFont="1" applyBorder="1" applyAlignment="1">
      <alignment horizontal="center" vertical="center" wrapText="1"/>
    </xf>
    <xf numFmtId="9" fontId="2" fillId="0" borderId="2" xfId="1" applyFont="1" applyFill="1" applyBorder="1" applyAlignment="1" applyProtection="1">
      <alignment horizontal="center" vertical="center" wrapText="1"/>
    </xf>
    <xf numFmtId="0" fontId="2" fillId="11" borderId="2" xfId="0" applyFont="1" applyFill="1" applyBorder="1" applyAlignment="1">
      <alignment horizontal="center" vertical="center" wrapText="1"/>
    </xf>
    <xf numFmtId="0" fontId="2" fillId="16" borderId="2" xfId="0" applyFont="1" applyFill="1" applyBorder="1" applyAlignment="1">
      <alignment horizontal="left" vertical="center" wrapText="1"/>
    </xf>
    <xf numFmtId="0" fontId="2" fillId="21" borderId="2" xfId="0" applyFont="1" applyFill="1" applyBorder="1" applyAlignment="1">
      <alignment horizontal="left" vertical="center" wrapText="1"/>
    </xf>
    <xf numFmtId="0" fontId="2" fillId="30" borderId="2" xfId="0" applyFont="1" applyFill="1" applyBorder="1" applyAlignment="1">
      <alignment horizontal="left" vertical="center" wrapText="1"/>
    </xf>
    <xf numFmtId="0" fontId="2" fillId="0" borderId="11" xfId="0" applyFont="1" applyBorder="1" applyAlignment="1">
      <alignment horizontal="center" vertical="center" wrapText="1"/>
    </xf>
    <xf numFmtId="9" fontId="2" fillId="33" borderId="3" xfId="0" applyNumberFormat="1" applyFont="1" applyFill="1" applyBorder="1" applyAlignment="1">
      <alignment horizontal="center" vertical="center"/>
    </xf>
    <xf numFmtId="0" fontId="21" fillId="0" borderId="3" xfId="0" applyFont="1" applyBorder="1" applyAlignment="1">
      <alignment horizontal="center" vertical="center" wrapText="1"/>
    </xf>
    <xf numFmtId="1" fontId="2" fillId="37" borderId="3" xfId="0" applyNumberFormat="1" applyFont="1" applyFill="1" applyBorder="1" applyAlignment="1">
      <alignment horizontal="center" vertical="center" wrapText="1"/>
    </xf>
    <xf numFmtId="9" fontId="2" fillId="10" borderId="3" xfId="1" applyFont="1" applyFill="1" applyBorder="1" applyAlignment="1" applyProtection="1">
      <alignment horizontal="center" vertical="center" wrapText="1"/>
    </xf>
    <xf numFmtId="9" fontId="2" fillId="33" borderId="3" xfId="1" applyFont="1" applyFill="1" applyBorder="1" applyAlignment="1" applyProtection="1">
      <alignment horizontal="center" vertical="center" wrapText="1"/>
    </xf>
    <xf numFmtId="0" fontId="16" fillId="0" borderId="7" xfId="3" applyFont="1" applyFill="1" applyBorder="1" applyAlignment="1" applyProtection="1">
      <alignment horizontal="left" vertical="center" wrapText="1"/>
    </xf>
    <xf numFmtId="0" fontId="7" fillId="10" borderId="3" xfId="3" applyFont="1" applyFill="1" applyBorder="1" applyAlignment="1" applyProtection="1">
      <alignment horizontal="left" vertical="center" wrapText="1"/>
    </xf>
    <xf numFmtId="0" fontId="2" fillId="33" borderId="3" xfId="0" applyFont="1" applyFill="1" applyBorder="1" applyAlignment="1">
      <alignment horizontal="left" vertical="center" wrapText="1"/>
    </xf>
    <xf numFmtId="0" fontId="2" fillId="40" borderId="3" xfId="0" applyFont="1" applyFill="1" applyBorder="1" applyAlignment="1">
      <alignment horizontal="left" vertical="center" wrapText="1"/>
    </xf>
    <xf numFmtId="0" fontId="15" fillId="39" borderId="3" xfId="5" applyFont="1" applyFill="1" applyBorder="1" applyAlignment="1" applyProtection="1">
      <alignment horizontal="left" vertical="center" wrapText="1"/>
    </xf>
    <xf numFmtId="0" fontId="2" fillId="33" borderId="3" xfId="0" applyFont="1" applyFill="1" applyBorder="1" applyAlignment="1" applyProtection="1">
      <alignment horizontal="center" vertical="center" wrapText="1"/>
      <protection locked="0"/>
    </xf>
    <xf numFmtId="0" fontId="14" fillId="9" borderId="3" xfId="6" applyFont="1" applyFill="1" applyBorder="1" applyAlignment="1">
      <alignment horizontal="center" vertical="center"/>
    </xf>
    <xf numFmtId="0" fontId="2" fillId="41" borderId="3" xfId="0" applyFont="1" applyFill="1" applyBorder="1" applyAlignment="1">
      <alignment horizontal="center" vertical="center"/>
    </xf>
    <xf numFmtId="3" fontId="14" fillId="9" borderId="3" xfId="6" applyNumberFormat="1" applyFont="1" applyFill="1" applyBorder="1" applyAlignment="1">
      <alignment horizontal="center" vertical="center"/>
    </xf>
    <xf numFmtId="0" fontId="14" fillId="0" borderId="3" xfId="6" applyFont="1" applyFill="1" applyBorder="1" applyAlignment="1">
      <alignment horizontal="center" vertical="center"/>
    </xf>
    <xf numFmtId="1" fontId="2" fillId="9" borderId="3" xfId="0" applyNumberFormat="1" applyFont="1" applyFill="1" applyBorder="1" applyAlignment="1">
      <alignment horizontal="center" vertical="center"/>
    </xf>
    <xf numFmtId="1" fontId="2" fillId="9" borderId="3" xfId="0" applyNumberFormat="1" applyFont="1" applyFill="1" applyBorder="1" applyAlignment="1">
      <alignment horizontal="left" vertical="center"/>
    </xf>
    <xf numFmtId="0" fontId="7" fillId="43" borderId="3" xfId="0" applyFont="1" applyFill="1" applyBorder="1" applyAlignment="1">
      <alignment horizontal="left" vertical="center"/>
    </xf>
    <xf numFmtId="0" fontId="7" fillId="30" borderId="3" xfId="0" applyFont="1" applyFill="1" applyBorder="1" applyAlignment="1">
      <alignment horizontal="left" vertical="center"/>
    </xf>
    <xf numFmtId="0" fontId="2" fillId="0" borderId="5" xfId="0" applyFont="1" applyBorder="1" applyAlignment="1" applyProtection="1">
      <alignment horizontal="center" vertical="center"/>
      <protection locked="0"/>
    </xf>
    <xf numFmtId="0" fontId="7" fillId="9" borderId="3" xfId="3" applyFont="1" applyFill="1" applyBorder="1" applyAlignment="1">
      <alignment horizontal="left" vertical="center"/>
    </xf>
    <xf numFmtId="0" fontId="7" fillId="0" borderId="3" xfId="3" applyFont="1" applyFill="1" applyBorder="1" applyAlignment="1">
      <alignment horizontal="left" vertical="center"/>
    </xf>
    <xf numFmtId="0" fontId="2" fillId="44" borderId="3" xfId="0" applyFont="1" applyFill="1" applyBorder="1" applyAlignment="1">
      <alignment horizontal="center" vertical="center"/>
    </xf>
    <xf numFmtId="0" fontId="2" fillId="44" borderId="3" xfId="0" applyFont="1" applyFill="1" applyBorder="1" applyAlignment="1">
      <alignment horizontal="left" vertical="center"/>
    </xf>
    <xf numFmtId="0" fontId="2" fillId="45" borderId="3" xfId="0" applyFont="1" applyFill="1" applyBorder="1" applyAlignment="1">
      <alignment horizontal="left" vertical="center"/>
    </xf>
    <xf numFmtId="0" fontId="2" fillId="44" borderId="3" xfId="0" applyFont="1" applyFill="1" applyBorder="1" applyAlignment="1" applyProtection="1">
      <alignment horizontal="center" vertical="center"/>
      <protection locked="0"/>
    </xf>
    <xf numFmtId="3" fontId="2" fillId="46" borderId="3" xfId="0" applyNumberFormat="1" applyFont="1" applyFill="1" applyBorder="1" applyAlignment="1">
      <alignment horizontal="center" vertical="center"/>
    </xf>
    <xf numFmtId="0" fontId="2" fillId="46" borderId="3" xfId="0" applyFont="1" applyFill="1" applyBorder="1" applyAlignment="1">
      <alignment horizontal="left" vertical="center"/>
    </xf>
    <xf numFmtId="0" fontId="2" fillId="46" borderId="3" xfId="0" applyFont="1" applyFill="1" applyBorder="1" applyAlignment="1">
      <alignment horizontal="center" vertical="center"/>
    </xf>
    <xf numFmtId="0" fontId="7" fillId="46" borderId="3" xfId="3" applyFont="1" applyFill="1" applyBorder="1" applyAlignment="1">
      <alignment horizontal="left" vertical="center"/>
    </xf>
    <xf numFmtId="0" fontId="2" fillId="46" borderId="3" xfId="0" applyFont="1" applyFill="1" applyBorder="1" applyAlignment="1" applyProtection="1">
      <alignment horizontal="center" vertical="center"/>
      <protection locked="0"/>
    </xf>
    <xf numFmtId="0" fontId="2" fillId="46" borderId="3" xfId="0" applyFont="1" applyFill="1" applyBorder="1" applyAlignment="1" applyProtection="1">
      <alignment horizontal="center" vertical="center" wrapText="1"/>
      <protection locked="0"/>
    </xf>
    <xf numFmtId="0" fontId="7" fillId="9" borderId="3" xfId="0" applyFont="1" applyFill="1" applyBorder="1" applyAlignment="1">
      <alignment horizontal="center" vertical="center"/>
    </xf>
    <xf numFmtId="0" fontId="7" fillId="42" borderId="3" xfId="0" applyFont="1" applyFill="1" applyBorder="1" applyAlignment="1">
      <alignment horizontal="left" vertical="center"/>
    </xf>
    <xf numFmtId="0" fontId="27" fillId="0" borderId="3"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9" fontId="7" fillId="0" borderId="3" xfId="1" applyFont="1" applyFill="1" applyBorder="1" applyAlignment="1">
      <alignment horizontal="center" vertical="center"/>
    </xf>
    <xf numFmtId="0" fontId="7" fillId="24" borderId="3" xfId="5" applyFont="1" applyBorder="1" applyAlignment="1">
      <alignment horizontal="center" vertical="center"/>
    </xf>
    <xf numFmtId="0" fontId="7" fillId="0" borderId="7" xfId="0" applyFont="1" applyBorder="1" applyAlignment="1">
      <alignment horizontal="center" vertical="center"/>
    </xf>
    <xf numFmtId="0" fontId="3" fillId="31" borderId="3" xfId="0" applyFont="1" applyFill="1" applyBorder="1" applyAlignment="1" applyProtection="1">
      <alignment horizontal="left" vertical="center" wrapText="1"/>
      <protection locked="0"/>
    </xf>
    <xf numFmtId="0" fontId="7" fillId="0" borderId="3" xfId="5" applyFont="1" applyFill="1" applyBorder="1" applyAlignment="1">
      <alignment horizontal="center" vertical="center"/>
    </xf>
    <xf numFmtId="0" fontId="7" fillId="0" borderId="3" xfId="6" applyFont="1" applyFill="1" applyBorder="1" applyAlignment="1">
      <alignment horizontal="center" vertical="center"/>
    </xf>
    <xf numFmtId="0" fontId="7" fillId="25" borderId="3" xfId="6" applyFont="1" applyBorder="1" applyAlignment="1">
      <alignment horizontal="center" vertical="center"/>
    </xf>
    <xf numFmtId="9" fontId="7" fillId="10" borderId="3" xfId="0" applyNumberFormat="1" applyFont="1" applyFill="1" applyBorder="1" applyAlignment="1">
      <alignment horizontal="center" vertical="center"/>
    </xf>
    <xf numFmtId="0" fontId="7" fillId="10" borderId="3" xfId="0" applyFont="1" applyFill="1" applyBorder="1" applyAlignment="1">
      <alignment horizontal="center" vertical="center"/>
    </xf>
    <xf numFmtId="3" fontId="2" fillId="0" borderId="3" xfId="0" applyNumberFormat="1" applyFont="1" applyBorder="1" applyAlignment="1" applyProtection="1">
      <alignment horizontal="center" vertical="center"/>
      <protection locked="0"/>
    </xf>
    <xf numFmtId="10" fontId="2" fillId="0" borderId="3" xfId="0" applyNumberFormat="1" applyFont="1" applyBorder="1" applyAlignment="1" applyProtection="1">
      <alignment horizontal="center" vertical="center"/>
      <protection locked="0"/>
    </xf>
    <xf numFmtId="9" fontId="2" fillId="0" borderId="3" xfId="0" applyNumberFormat="1" applyFont="1" applyBorder="1" applyAlignment="1" applyProtection="1">
      <alignment horizontal="center" vertical="center"/>
      <protection locked="0"/>
    </xf>
    <xf numFmtId="0" fontId="2" fillId="0" borderId="3" xfId="0" applyFont="1" applyBorder="1" applyAlignment="1" applyProtection="1">
      <alignment horizontal="left" vertical="center"/>
      <protection locked="0"/>
    </xf>
    <xf numFmtId="0" fontId="2" fillId="0" borderId="5" xfId="0" applyFont="1" applyBorder="1" applyAlignment="1" applyProtection="1">
      <alignment horizontal="left" vertical="center" wrapText="1"/>
      <protection locked="0"/>
    </xf>
    <xf numFmtId="9" fontId="2" fillId="0" borderId="0" xfId="1" applyFont="1" applyAlignment="1">
      <alignment horizontal="center" vertical="center"/>
    </xf>
    <xf numFmtId="0" fontId="2" fillId="46" borderId="3" xfId="0" applyFont="1" applyFill="1" applyBorder="1" applyAlignment="1">
      <alignment horizontal="center" vertical="center" wrapText="1"/>
    </xf>
    <xf numFmtId="9" fontId="2" fillId="0" borderId="3" xfId="1" applyFont="1" applyBorder="1" applyAlignment="1" applyProtection="1">
      <alignment horizontal="center" vertical="center" wrapText="1"/>
      <protection locked="0"/>
    </xf>
    <xf numFmtId="9" fontId="2" fillId="0" borderId="3" xfId="1" applyFont="1" applyBorder="1" applyAlignment="1" applyProtection="1">
      <alignment horizontal="center" vertical="center"/>
      <protection locked="0"/>
    </xf>
    <xf numFmtId="2" fontId="2" fillId="0" borderId="3" xfId="14" applyNumberFormat="1" applyFont="1" applyBorder="1" applyAlignment="1" applyProtection="1">
      <alignment horizontal="center" vertical="center"/>
      <protection locked="0"/>
    </xf>
    <xf numFmtId="9" fontId="2" fillId="37" borderId="3" xfId="0" applyNumberFormat="1" applyFont="1" applyFill="1" applyBorder="1" applyAlignment="1">
      <alignment horizontal="center" vertical="center"/>
    </xf>
    <xf numFmtId="1" fontId="2" fillId="10" borderId="3" xfId="0" applyNumberFormat="1" applyFont="1" applyFill="1" applyBorder="1" applyAlignment="1">
      <alignment horizontal="center" vertical="center"/>
    </xf>
    <xf numFmtId="1" fontId="2" fillId="0" borderId="3" xfId="0" applyNumberFormat="1" applyFont="1" applyBorder="1" applyAlignment="1">
      <alignment horizontal="center" vertical="center"/>
    </xf>
    <xf numFmtId="0" fontId="2" fillId="20" borderId="3" xfId="0" applyFont="1" applyFill="1" applyBorder="1" applyAlignment="1">
      <alignment horizontal="center" vertical="center"/>
    </xf>
    <xf numFmtId="0" fontId="2" fillId="34" borderId="3" xfId="0" applyFont="1" applyFill="1" applyBorder="1" applyAlignment="1">
      <alignment horizontal="center" vertical="center"/>
    </xf>
    <xf numFmtId="0" fontId="8" fillId="0" borderId="3" xfId="0" applyFont="1" applyBorder="1" applyAlignment="1">
      <alignment horizontal="center" vertical="center"/>
    </xf>
    <xf numFmtId="0" fontId="2" fillId="0" borderId="5" xfId="0" applyFont="1" applyBorder="1" applyAlignment="1" applyProtection="1">
      <alignment horizontal="left" vertical="center"/>
      <protection locked="0"/>
    </xf>
    <xf numFmtId="0" fontId="7" fillId="8" borderId="3" xfId="0" applyFont="1" applyFill="1" applyBorder="1" applyAlignment="1">
      <alignment horizontal="left" vertical="center" wrapText="1"/>
    </xf>
    <xf numFmtId="0" fontId="7" fillId="7" borderId="3" xfId="0" applyFont="1" applyFill="1" applyBorder="1" applyAlignment="1">
      <alignment horizontal="left" vertical="center" wrapText="1"/>
    </xf>
    <xf numFmtId="0" fontId="2" fillId="9" borderId="7" xfId="0" applyFont="1" applyFill="1" applyBorder="1" applyAlignment="1">
      <alignment horizontal="center" vertical="center" wrapText="1"/>
    </xf>
    <xf numFmtId="0" fontId="2" fillId="20"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2" fillId="18" borderId="3" xfId="0" applyFont="1" applyFill="1" applyBorder="1" applyAlignment="1">
      <alignment horizontal="center" vertical="center" wrapText="1"/>
    </xf>
    <xf numFmtId="0" fontId="2" fillId="26" borderId="3" xfId="0" applyFont="1" applyFill="1" applyBorder="1" applyAlignment="1">
      <alignment horizontal="center" vertical="center" wrapText="1"/>
    </xf>
    <xf numFmtId="9" fontId="9" fillId="10" borderId="3" xfId="0" applyNumberFormat="1" applyFont="1" applyFill="1" applyBorder="1" applyAlignment="1">
      <alignment horizontal="center" vertical="center" wrapText="1"/>
    </xf>
    <xf numFmtId="1" fontId="2" fillId="9" borderId="3" xfId="0" applyNumberFormat="1" applyFont="1" applyFill="1" applyBorder="1" applyAlignment="1">
      <alignment horizontal="center" vertical="center" wrapText="1"/>
    </xf>
    <xf numFmtId="1" fontId="2" fillId="16" borderId="3" xfId="0" applyNumberFormat="1" applyFont="1" applyFill="1" applyBorder="1" applyAlignment="1">
      <alignment horizontal="left" vertical="center" wrapText="1"/>
    </xf>
    <xf numFmtId="1" fontId="2" fillId="11" borderId="3" xfId="0" applyNumberFormat="1" applyFont="1" applyFill="1" applyBorder="1" applyAlignment="1">
      <alignment horizontal="center" vertical="center" wrapText="1"/>
    </xf>
    <xf numFmtId="1" fontId="2" fillId="21" borderId="3" xfId="0" applyNumberFormat="1" applyFont="1" applyFill="1" applyBorder="1" applyAlignment="1">
      <alignment horizontal="left" vertical="center" wrapText="1"/>
    </xf>
    <xf numFmtId="1" fontId="2" fillId="8" borderId="3" xfId="0" applyNumberFormat="1" applyFont="1" applyFill="1" applyBorder="1" applyAlignment="1">
      <alignment horizontal="left" vertical="center" wrapText="1"/>
    </xf>
    <xf numFmtId="3" fontId="2" fillId="37" borderId="3" xfId="0" applyNumberFormat="1" applyFont="1" applyFill="1" applyBorder="1" applyAlignment="1">
      <alignment horizontal="center" vertical="center" wrapText="1"/>
    </xf>
    <xf numFmtId="165" fontId="2" fillId="11" borderId="3" xfId="0" applyNumberFormat="1" applyFont="1" applyFill="1" applyBorder="1" applyAlignment="1">
      <alignment horizontal="center" vertical="center" wrapText="1"/>
    </xf>
    <xf numFmtId="165" fontId="2" fillId="21" borderId="3" xfId="0" applyNumberFormat="1" applyFont="1" applyFill="1" applyBorder="1" applyAlignment="1">
      <alignment horizontal="left" vertical="center" wrapText="1"/>
    </xf>
    <xf numFmtId="166" fontId="2" fillId="0" borderId="3" xfId="0" applyNumberFormat="1" applyFont="1" applyBorder="1" applyAlignment="1">
      <alignment horizontal="center" vertical="center" wrapText="1"/>
    </xf>
    <xf numFmtId="0" fontId="2" fillId="13" borderId="3" xfId="0" applyFont="1" applyFill="1" applyBorder="1" applyAlignment="1">
      <alignment horizontal="center" vertical="center" wrapText="1"/>
    </xf>
    <xf numFmtId="2" fontId="2" fillId="0" borderId="3" xfId="0" applyNumberFormat="1" applyFont="1" applyBorder="1" applyAlignment="1">
      <alignment horizontal="center" vertical="center" wrapText="1"/>
    </xf>
    <xf numFmtId="9" fontId="2" fillId="13" borderId="3" xfId="0" applyNumberFormat="1" applyFont="1" applyFill="1" applyBorder="1" applyAlignment="1">
      <alignment horizontal="center" vertical="center" wrapText="1"/>
    </xf>
    <xf numFmtId="1" fontId="2" fillId="0" borderId="3" xfId="0" applyNumberFormat="1" applyFont="1" applyBorder="1" applyAlignment="1">
      <alignment horizontal="left" vertical="center"/>
    </xf>
    <xf numFmtId="1" fontId="21" fillId="0" borderId="3" xfId="0" applyNumberFormat="1" applyFont="1" applyBorder="1" applyAlignment="1">
      <alignment horizontal="center" vertical="center" wrapText="1"/>
    </xf>
    <xf numFmtId="0" fontId="7" fillId="0" borderId="3" xfId="0" applyFont="1" applyBorder="1" applyAlignment="1">
      <alignment horizontal="left" vertical="center"/>
    </xf>
    <xf numFmtId="0" fontId="2" fillId="9" borderId="0" xfId="0" applyFont="1" applyFill="1" applyAlignment="1" applyProtection="1">
      <alignment horizontal="center" vertical="center"/>
      <protection locked="0"/>
    </xf>
    <xf numFmtId="0" fontId="2" fillId="9" borderId="21" xfId="0" applyFont="1" applyFill="1" applyBorder="1" applyAlignment="1" applyProtection="1">
      <alignment horizontal="center" vertical="center"/>
      <protection locked="0"/>
    </xf>
    <xf numFmtId="0" fontId="2" fillId="9" borderId="18" xfId="0" applyFont="1" applyFill="1" applyBorder="1" applyAlignment="1" applyProtection="1">
      <alignment horizontal="center" vertical="center"/>
      <protection locked="0"/>
    </xf>
    <xf numFmtId="0" fontId="20" fillId="0" borderId="3" xfId="0" applyFont="1" applyBorder="1" applyAlignment="1">
      <alignment horizontal="center" vertical="center"/>
    </xf>
    <xf numFmtId="0" fontId="2" fillId="10" borderId="3" xfId="0" applyFont="1" applyFill="1" applyBorder="1" applyAlignment="1" applyProtection="1">
      <alignment horizontal="center" vertical="center" wrapText="1"/>
      <protection locked="0"/>
    </xf>
    <xf numFmtId="0" fontId="2" fillId="0" borderId="15" xfId="0" applyFont="1" applyBorder="1" applyAlignment="1" applyProtection="1">
      <alignment horizontal="center" vertical="center"/>
      <protection locked="0"/>
    </xf>
    <xf numFmtId="1" fontId="7" fillId="0" borderId="7" xfId="0" applyNumberFormat="1" applyFont="1" applyBorder="1" applyAlignment="1">
      <alignment horizontal="center" vertical="center"/>
    </xf>
    <xf numFmtId="0" fontId="7" fillId="20" borderId="7" xfId="0" applyFont="1" applyFill="1" applyBorder="1" applyAlignment="1">
      <alignment horizontal="center" vertical="center"/>
    </xf>
    <xf numFmtId="0" fontId="2" fillId="11" borderId="7" xfId="0" applyFont="1" applyFill="1" applyBorder="1" applyAlignment="1">
      <alignment horizontal="center" vertical="center"/>
    </xf>
    <xf numFmtId="0" fontId="2" fillId="11" borderId="9" xfId="0" applyFont="1" applyFill="1" applyBorder="1" applyAlignment="1">
      <alignment horizontal="center" vertical="center"/>
    </xf>
    <xf numFmtId="3" fontId="2" fillId="0" borderId="7" xfId="0" applyNumberFormat="1" applyFont="1" applyBorder="1" applyAlignment="1">
      <alignment horizontal="center" vertical="center" wrapText="1"/>
    </xf>
    <xf numFmtId="0" fontId="2" fillId="0" borderId="14" xfId="0" applyFont="1" applyBorder="1" applyAlignment="1">
      <alignment horizontal="center" vertical="center" wrapText="1"/>
    </xf>
    <xf numFmtId="0" fontId="2" fillId="47" borderId="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7" xfId="0" applyFont="1" applyBorder="1" applyAlignment="1">
      <alignment horizontal="left" vertical="center" wrapText="1"/>
    </xf>
    <xf numFmtId="0" fontId="2" fillId="0" borderId="10" xfId="0" applyFont="1" applyBorder="1" applyAlignment="1">
      <alignment horizontal="left" vertical="center" wrapText="1"/>
    </xf>
    <xf numFmtId="0" fontId="2" fillId="19" borderId="7" xfId="0" applyFont="1" applyFill="1" applyBorder="1" applyAlignment="1">
      <alignment horizontal="center" vertical="center" wrapText="1"/>
    </xf>
    <xf numFmtId="9" fontId="2" fillId="0" borderId="7" xfId="0" applyNumberFormat="1" applyFont="1" applyBorder="1" applyAlignment="1">
      <alignment horizontal="center" vertical="center" wrapText="1"/>
    </xf>
    <xf numFmtId="0" fontId="2" fillId="38" borderId="18" xfId="0" applyFont="1" applyFill="1" applyBorder="1" applyAlignment="1">
      <alignment horizontal="center" vertical="center" wrapText="1"/>
    </xf>
    <xf numFmtId="0" fontId="2" fillId="38" borderId="0" xfId="0" applyFont="1" applyFill="1" applyAlignment="1">
      <alignment horizontal="center" vertical="center" wrapText="1"/>
    </xf>
    <xf numFmtId="9" fontId="7" fillId="0" borderId="7" xfId="0" applyNumberFormat="1" applyFont="1" applyBorder="1" applyAlignment="1">
      <alignment horizontal="center" vertical="center" wrapText="1"/>
    </xf>
    <xf numFmtId="0" fontId="7" fillId="20" borderId="7" xfId="0" applyFont="1" applyFill="1" applyBorder="1" applyAlignment="1">
      <alignment horizontal="center" vertical="center" wrapText="1"/>
    </xf>
    <xf numFmtId="0" fontId="7" fillId="20" borderId="10" xfId="0" applyFont="1" applyFill="1" applyBorder="1" applyAlignment="1">
      <alignment horizontal="left" vertical="center"/>
    </xf>
    <xf numFmtId="0" fontId="2" fillId="11" borderId="7" xfId="0" applyFont="1" applyFill="1" applyBorder="1" applyAlignment="1">
      <alignment horizontal="center" vertical="center" wrapText="1"/>
    </xf>
    <xf numFmtId="0" fontId="2" fillId="11" borderId="7" xfId="0" applyFont="1" applyFill="1" applyBorder="1" applyAlignment="1">
      <alignment horizontal="left" vertical="center" wrapText="1"/>
    </xf>
    <xf numFmtId="0" fontId="2" fillId="49" borderId="7" xfId="0"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1" fillId="9" borderId="3" xfId="0" applyFont="1" applyFill="1" applyBorder="1" applyAlignment="1">
      <alignment horizontal="center" vertical="center"/>
    </xf>
    <xf numFmtId="167" fontId="2" fillId="0" borderId="3" xfId="1" applyNumberFormat="1" applyFont="1" applyFill="1" applyBorder="1" applyAlignment="1" applyProtection="1">
      <alignment horizontal="center" vertical="center" wrapText="1"/>
      <protection locked="0"/>
    </xf>
    <xf numFmtId="9" fontId="14" fillId="25" borderId="3" xfId="6" applyNumberFormat="1" applyFont="1" applyBorder="1" applyAlignment="1" applyProtection="1">
      <alignment horizontal="center" vertical="center" wrapText="1"/>
    </xf>
    <xf numFmtId="0" fontId="3" fillId="5" borderId="2" xfId="0" applyFont="1" applyFill="1" applyBorder="1" applyAlignment="1">
      <alignment vertical="center" wrapText="1"/>
    </xf>
    <xf numFmtId="0" fontId="24" fillId="5" borderId="2" xfId="0" applyFont="1" applyFill="1" applyBorder="1" applyAlignment="1">
      <alignment vertical="center" wrapText="1"/>
    </xf>
    <xf numFmtId="0" fontId="3" fillId="2" borderId="2" xfId="0" applyFont="1" applyFill="1" applyBorder="1" applyAlignment="1">
      <alignment vertical="center" wrapText="1"/>
    </xf>
    <xf numFmtId="0" fontId="3" fillId="3" borderId="2" xfId="0" applyFont="1" applyFill="1" applyBorder="1" applyAlignment="1">
      <alignment vertical="center" wrapText="1"/>
    </xf>
    <xf numFmtId="0" fontId="3" fillId="4" borderId="2" xfId="0" applyFont="1" applyFill="1" applyBorder="1" applyAlignment="1">
      <alignment vertical="center" wrapText="1"/>
    </xf>
    <xf numFmtId="0" fontId="3" fillId="5" borderId="3" xfId="0" applyFont="1" applyFill="1" applyBorder="1" applyAlignment="1">
      <alignment vertical="center" wrapText="1"/>
    </xf>
    <xf numFmtId="0" fontId="3" fillId="5" borderId="3" xfId="0" applyFont="1" applyFill="1" applyBorder="1" applyAlignment="1" applyProtection="1">
      <alignment vertical="center" wrapText="1"/>
      <protection locked="0"/>
    </xf>
    <xf numFmtId="0" fontId="3" fillId="33" borderId="3" xfId="0" applyFont="1" applyFill="1" applyBorder="1" applyAlignment="1" applyProtection="1">
      <alignment vertical="center" wrapText="1"/>
      <protection locked="0"/>
    </xf>
    <xf numFmtId="0" fontId="3" fillId="36" borderId="2" xfId="0" applyFont="1" applyFill="1" applyBorder="1" applyAlignment="1">
      <alignment vertical="center" wrapText="1"/>
    </xf>
    <xf numFmtId="0" fontId="2" fillId="47" borderId="3" xfId="0" applyFont="1" applyFill="1" applyBorder="1" applyAlignment="1" applyProtection="1">
      <alignment horizontal="center" vertical="center" wrapText="1"/>
      <protection locked="0"/>
    </xf>
    <xf numFmtId="1" fontId="2" fillId="0" borderId="22" xfId="0" applyNumberFormat="1" applyFont="1" applyBorder="1" applyAlignment="1" applyProtection="1">
      <alignment horizontal="center" vertical="center" wrapText="1"/>
      <protection locked="0"/>
    </xf>
    <xf numFmtId="1" fontId="2" fillId="0" borderId="3" xfId="0" applyNumberFormat="1" applyFont="1" applyBorder="1" applyAlignment="1" applyProtection="1">
      <alignment horizontal="center" vertical="center" wrapText="1"/>
      <protection locked="0"/>
    </xf>
    <xf numFmtId="1" fontId="2" fillId="9" borderId="26" xfId="0" applyNumberFormat="1" applyFont="1" applyFill="1" applyBorder="1" applyAlignment="1" applyProtection="1">
      <alignment horizontal="center" vertical="center" wrapText="1"/>
      <protection locked="0"/>
    </xf>
    <xf numFmtId="1" fontId="21" fillId="0" borderId="3" xfId="0" applyNumberFormat="1" applyFont="1" applyBorder="1" applyAlignment="1" applyProtection="1">
      <alignment horizontal="center" vertical="center" wrapText="1"/>
      <protection locked="0"/>
    </xf>
    <xf numFmtId="1" fontId="2" fillId="0" borderId="26" xfId="0" applyNumberFormat="1" applyFont="1" applyBorder="1" applyAlignment="1" applyProtection="1">
      <alignment horizontal="center" vertical="center" wrapText="1"/>
      <protection locked="0"/>
    </xf>
    <xf numFmtId="0" fontId="22" fillId="0" borderId="0" xfId="0" applyFont="1" applyAlignment="1">
      <alignment horizontal="center" vertical="center" wrapText="1"/>
    </xf>
    <xf numFmtId="0" fontId="2" fillId="0" borderId="9" xfId="0" applyFont="1" applyBorder="1" applyAlignment="1">
      <alignment horizontal="center" vertical="center" wrapText="1"/>
    </xf>
    <xf numFmtId="0" fontId="2" fillId="0" borderId="16" xfId="0" applyFont="1" applyBorder="1" applyAlignment="1">
      <alignment horizontal="center" vertical="center" wrapText="1"/>
    </xf>
    <xf numFmtId="0" fontId="2" fillId="50" borderId="3" xfId="0" applyFont="1" applyFill="1" applyBorder="1" applyAlignment="1">
      <alignment horizontal="center" vertical="center" wrapText="1"/>
    </xf>
    <xf numFmtId="0" fontId="21" fillId="0" borderId="7" xfId="0" applyFont="1" applyBorder="1" applyAlignment="1">
      <alignment horizontal="center" vertical="center" wrapText="1"/>
    </xf>
    <xf numFmtId="0" fontId="2" fillId="41" borderId="7"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2" fillId="42" borderId="7" xfId="0" applyFont="1" applyFill="1" applyBorder="1" applyAlignment="1">
      <alignment horizontal="center" vertical="center"/>
    </xf>
    <xf numFmtId="0" fontId="2" fillId="10" borderId="7" xfId="0" applyFont="1" applyFill="1" applyBorder="1" applyAlignment="1">
      <alignment horizontal="center" vertical="center" wrapText="1"/>
    </xf>
    <xf numFmtId="0" fontId="2" fillId="0" borderId="3" xfId="0" quotePrefix="1" applyFont="1" applyBorder="1" applyAlignment="1">
      <alignment horizontal="center" vertical="center" wrapText="1"/>
    </xf>
    <xf numFmtId="0" fontId="27" fillId="0" borderId="7" xfId="0" applyFont="1" applyBorder="1" applyAlignment="1">
      <alignment horizontal="center" vertical="center" wrapText="1"/>
    </xf>
    <xf numFmtId="0" fontId="2" fillId="9" borderId="4" xfId="0" applyFont="1" applyFill="1" applyBorder="1" applyAlignment="1">
      <alignment horizontal="center" vertical="center"/>
    </xf>
    <xf numFmtId="0" fontId="2" fillId="0" borderId="4" xfId="0" applyFont="1" applyBorder="1" applyAlignment="1">
      <alignment horizontal="center" vertical="center"/>
    </xf>
    <xf numFmtId="0" fontId="2" fillId="9" borderId="5" xfId="0" applyFont="1" applyFill="1" applyBorder="1" applyAlignment="1">
      <alignment horizontal="center" vertical="center"/>
    </xf>
    <xf numFmtId="0" fontId="2" fillId="9" borderId="19" xfId="0" applyFont="1" applyFill="1" applyBorder="1" applyAlignment="1">
      <alignment horizontal="center" vertical="center"/>
    </xf>
    <xf numFmtId="0" fontId="2" fillId="9" borderId="2" xfId="0" applyFont="1" applyFill="1" applyBorder="1" applyAlignment="1">
      <alignment horizontal="center" vertical="center"/>
    </xf>
    <xf numFmtId="0" fontId="2" fillId="0" borderId="19" xfId="0" applyFont="1" applyBorder="1" applyAlignment="1">
      <alignment horizontal="center" vertical="center"/>
    </xf>
    <xf numFmtId="0" fontId="2" fillId="0" borderId="31" xfId="0" applyFont="1" applyBorder="1" applyAlignment="1">
      <alignment horizontal="center" vertical="center"/>
    </xf>
    <xf numFmtId="0" fontId="2" fillId="9" borderId="18" xfId="0" applyFont="1" applyFill="1" applyBorder="1" applyAlignment="1">
      <alignment horizontal="center" vertical="center"/>
    </xf>
    <xf numFmtId="0" fontId="2" fillId="38" borderId="32" xfId="0" applyFont="1" applyFill="1" applyBorder="1" applyAlignment="1">
      <alignment horizontal="center" vertical="center" wrapText="1"/>
    </xf>
    <xf numFmtId="0" fontId="2" fillId="38" borderId="2" xfId="0" applyFont="1" applyFill="1" applyBorder="1" applyAlignment="1">
      <alignment horizontal="center" vertical="center" wrapText="1"/>
    </xf>
    <xf numFmtId="3" fontId="21" fillId="0" borderId="3" xfId="0" applyNumberFormat="1" applyFont="1" applyBorder="1" applyAlignment="1">
      <alignment horizontal="center" vertical="center" wrapText="1"/>
    </xf>
    <xf numFmtId="0" fontId="2" fillId="9" borderId="22" xfId="0" applyFont="1" applyFill="1" applyBorder="1" applyAlignment="1">
      <alignment horizontal="center" vertical="center" wrapText="1"/>
    </xf>
    <xf numFmtId="0" fontId="2" fillId="9" borderId="33" xfId="0" applyFont="1" applyFill="1" applyBorder="1" applyAlignment="1">
      <alignment horizontal="center" vertical="center" wrapText="1"/>
    </xf>
    <xf numFmtId="0" fontId="21" fillId="0" borderId="12"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26" xfId="0" applyFont="1" applyBorder="1" applyAlignment="1">
      <alignment horizontal="center" vertical="center" wrapText="1"/>
    </xf>
    <xf numFmtId="0" fontId="2" fillId="9" borderId="18" xfId="0" applyFont="1" applyFill="1" applyBorder="1" applyAlignment="1">
      <alignment horizontal="center" vertical="center" wrapText="1"/>
    </xf>
    <xf numFmtId="0" fontId="21" fillId="0" borderId="34"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9" borderId="23" xfId="0" applyFont="1" applyFill="1" applyBorder="1" applyAlignment="1">
      <alignment horizontal="center" vertical="center" wrapText="1"/>
    </xf>
    <xf numFmtId="0" fontId="2" fillId="9" borderId="27" xfId="0" applyFont="1" applyFill="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5" xfId="0" applyFont="1" applyBorder="1" applyAlignment="1">
      <alignment horizontal="center" vertical="center" wrapText="1"/>
    </xf>
    <xf numFmtId="0" fontId="2" fillId="9" borderId="21" xfId="0" applyFont="1" applyFill="1" applyBorder="1" applyAlignment="1">
      <alignment horizontal="center" vertical="center"/>
    </xf>
    <xf numFmtId="0" fontId="21" fillId="9" borderId="5" xfId="0" applyFont="1" applyFill="1" applyBorder="1" applyAlignment="1">
      <alignment horizontal="center" vertical="center"/>
    </xf>
    <xf numFmtId="0" fontId="21" fillId="9" borderId="3" xfId="0" applyFont="1" applyFill="1" applyBorder="1" applyAlignment="1">
      <alignment horizontal="center" vertical="center" wrapText="1"/>
    </xf>
    <xf numFmtId="0" fontId="21" fillId="9" borderId="5" xfId="0" applyFont="1" applyFill="1" applyBorder="1" applyAlignment="1">
      <alignment horizontal="center" vertical="center" wrapText="1"/>
    </xf>
    <xf numFmtId="0" fontId="21" fillId="0" borderId="5" xfId="0" applyFont="1" applyBorder="1" applyAlignment="1">
      <alignment horizontal="center" vertical="center" wrapText="1"/>
    </xf>
    <xf numFmtId="0" fontId="2" fillId="44" borderId="3" xfId="0" applyFont="1" applyFill="1" applyBorder="1" applyAlignment="1">
      <alignment horizontal="center" vertical="center" wrapText="1"/>
    </xf>
    <xf numFmtId="0" fontId="21" fillId="20" borderId="7" xfId="0" applyFont="1" applyFill="1" applyBorder="1" applyAlignment="1">
      <alignment horizontal="center" vertical="center" wrapText="1"/>
    </xf>
    <xf numFmtId="0" fontId="2" fillId="0" borderId="3" xfId="0" applyFont="1" applyBorder="1" applyAlignment="1">
      <alignment vertical="center"/>
    </xf>
    <xf numFmtId="0" fontId="3" fillId="5" borderId="3" xfId="0" applyFont="1" applyFill="1" applyBorder="1" applyAlignment="1" applyProtection="1">
      <alignment horizontal="left" vertical="center" wrapText="1"/>
      <protection locked="0"/>
    </xf>
    <xf numFmtId="0" fontId="21" fillId="0" borderId="3" xfId="0" applyFont="1" applyBorder="1" applyAlignment="1">
      <alignment horizontal="left" vertical="center" wrapText="1"/>
    </xf>
    <xf numFmtId="0" fontId="21" fillId="0" borderId="3" xfId="0" applyFont="1" applyBorder="1" applyAlignment="1">
      <alignment horizontal="left" vertical="center"/>
    </xf>
    <xf numFmtId="0" fontId="21" fillId="0" borderId="3" xfId="0" applyFont="1" applyBorder="1" applyAlignment="1" applyProtection="1">
      <alignment horizontal="left" vertical="center"/>
      <protection locked="0"/>
    </xf>
    <xf numFmtId="0" fontId="3" fillId="32" borderId="3" xfId="0"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0" fillId="0" borderId="3" xfId="0" applyFont="1" applyBorder="1" applyAlignment="1" applyProtection="1">
      <alignment horizontal="left" vertical="center"/>
      <protection locked="0"/>
    </xf>
    <xf numFmtId="0" fontId="3" fillId="33" borderId="3" xfId="0" applyFont="1" applyFill="1" applyBorder="1" applyAlignment="1" applyProtection="1">
      <alignment horizontal="left" vertical="center" wrapText="1"/>
      <protection locked="0"/>
    </xf>
    <xf numFmtId="0" fontId="7" fillId="0" borderId="7" xfId="0" applyFont="1" applyBorder="1" applyAlignment="1">
      <alignment horizontal="left" vertical="center" wrapText="1"/>
    </xf>
    <xf numFmtId="0" fontId="2" fillId="8" borderId="3" xfId="0" applyFont="1" applyFill="1" applyBorder="1" applyAlignment="1" applyProtection="1">
      <alignment horizontal="left" vertical="center" wrapText="1"/>
      <protection locked="0"/>
    </xf>
    <xf numFmtId="0" fontId="2" fillId="9" borderId="3" xfId="0" applyFont="1" applyFill="1" applyBorder="1" applyAlignment="1" applyProtection="1">
      <alignment horizontal="left" vertical="center" wrapText="1"/>
      <protection locked="0"/>
    </xf>
    <xf numFmtId="0" fontId="2" fillId="33" borderId="3" xfId="0" applyFont="1" applyFill="1" applyBorder="1" applyAlignment="1" applyProtection="1">
      <alignment horizontal="left" vertical="center" wrapText="1"/>
      <protection locked="0"/>
    </xf>
    <xf numFmtId="3" fontId="2" fillId="8" borderId="3" xfId="0" applyNumberFormat="1" applyFont="1" applyFill="1" applyBorder="1" applyAlignment="1" applyProtection="1">
      <alignment horizontal="left" vertical="center" wrapText="1"/>
      <protection locked="0"/>
    </xf>
    <xf numFmtId="0" fontId="2" fillId="10" borderId="3" xfId="0" applyFont="1" applyFill="1" applyBorder="1" applyAlignment="1" applyProtection="1">
      <alignment horizontal="left" vertical="center" wrapText="1"/>
      <protection locked="0"/>
    </xf>
    <xf numFmtId="0" fontId="7" fillId="0" borderId="3" xfId="3" applyFont="1" applyFill="1" applyBorder="1" applyAlignment="1" applyProtection="1">
      <alignment horizontal="left" vertical="center" wrapText="1"/>
    </xf>
    <xf numFmtId="0" fontId="7" fillId="10" borderId="3" xfId="5" applyFont="1" applyFill="1" applyBorder="1" applyAlignment="1" applyProtection="1">
      <alignment horizontal="left" vertical="center" wrapText="1"/>
    </xf>
    <xf numFmtId="0" fontId="7" fillId="0" borderId="3" xfId="3" applyFont="1" applyFill="1" applyBorder="1" applyAlignment="1">
      <alignment horizontal="left" vertical="center" wrapText="1"/>
    </xf>
    <xf numFmtId="0" fontId="7" fillId="0" borderId="3" xfId="0" applyFont="1" applyBorder="1" applyAlignment="1">
      <alignment horizontal="left" vertical="center" wrapText="1"/>
    </xf>
    <xf numFmtId="0" fontId="7" fillId="10" borderId="3" xfId="0" applyFont="1" applyFill="1" applyBorder="1" applyAlignment="1">
      <alignment horizontal="left" vertical="center" wrapText="1"/>
    </xf>
    <xf numFmtId="0" fontId="7" fillId="0" borderId="3" xfId="6" applyFont="1" applyFill="1" applyBorder="1" applyAlignment="1">
      <alignment horizontal="left" vertical="center" wrapText="1"/>
    </xf>
    <xf numFmtId="0" fontId="7" fillId="0" borderId="3" xfId="5" applyFont="1" applyFill="1" applyBorder="1" applyAlignment="1" applyProtection="1">
      <alignment horizontal="left" vertical="center" wrapText="1"/>
    </xf>
    <xf numFmtId="0" fontId="16" fillId="14" borderId="0" xfId="3" applyFont="1" applyAlignment="1">
      <alignment horizontal="left" vertical="center" wrapText="1"/>
    </xf>
    <xf numFmtId="0" fontId="9" fillId="0" borderId="3" xfId="0" applyFont="1" applyBorder="1" applyAlignment="1">
      <alignment horizontal="left" vertical="center" wrapText="1"/>
    </xf>
    <xf numFmtId="9" fontId="2" fillId="6" borderId="3" xfId="1" applyFont="1" applyFill="1" applyBorder="1" applyAlignment="1" applyProtection="1">
      <alignment horizontal="left" vertical="center" wrapText="1"/>
    </xf>
    <xf numFmtId="0" fontId="2" fillId="17" borderId="3" xfId="0" applyFont="1" applyFill="1" applyBorder="1" applyAlignment="1">
      <alignment horizontal="left" vertical="center" wrapText="1"/>
    </xf>
    <xf numFmtId="0" fontId="7" fillId="12" borderId="3" xfId="0" applyFont="1" applyFill="1" applyBorder="1" applyAlignment="1">
      <alignment horizontal="left" vertical="center" wrapText="1"/>
    </xf>
    <xf numFmtId="9" fontId="2" fillId="7" borderId="3" xfId="1" applyFont="1" applyFill="1" applyBorder="1" applyAlignment="1" applyProtection="1">
      <alignment horizontal="left" vertical="center" wrapText="1"/>
    </xf>
    <xf numFmtId="0" fontId="2" fillId="27" borderId="3"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29" borderId="3" xfId="0" applyFont="1" applyFill="1" applyBorder="1" applyAlignment="1">
      <alignment horizontal="left" vertical="center" wrapText="1"/>
    </xf>
    <xf numFmtId="0" fontId="9" fillId="28" borderId="3" xfId="0" applyFont="1" applyFill="1" applyBorder="1" applyAlignment="1">
      <alignment horizontal="left" vertical="center" wrapText="1"/>
    </xf>
    <xf numFmtId="9" fontId="2" fillId="8" borderId="3" xfId="1" applyFont="1" applyFill="1" applyBorder="1" applyAlignment="1" applyProtection="1">
      <alignment horizontal="left" vertical="center" wrapText="1"/>
    </xf>
    <xf numFmtId="16" fontId="16" fillId="14" borderId="3" xfId="3" applyNumberFormat="1" applyFont="1" applyBorder="1" applyAlignment="1" applyProtection="1">
      <alignment horizontal="left" vertical="center" wrapText="1"/>
    </xf>
    <xf numFmtId="9" fontId="16" fillId="14" borderId="3" xfId="3" applyNumberFormat="1" applyFont="1" applyBorder="1" applyAlignment="1" applyProtection="1">
      <alignment horizontal="left" vertical="center" wrapText="1"/>
    </xf>
    <xf numFmtId="0" fontId="7" fillId="9" borderId="3" xfId="0" applyFont="1" applyFill="1" applyBorder="1" applyAlignment="1">
      <alignment horizontal="left" vertical="center" wrapText="1"/>
    </xf>
    <xf numFmtId="0" fontId="21" fillId="0" borderId="3" xfId="0" applyFont="1" applyBorder="1" applyAlignment="1" applyProtection="1">
      <alignment horizontal="left" vertical="center" wrapText="1"/>
      <protection locked="0"/>
    </xf>
    <xf numFmtId="0" fontId="15" fillId="24" borderId="3" xfId="5" applyFont="1" applyBorder="1" applyAlignment="1" applyProtection="1">
      <alignment horizontal="left" vertical="center" wrapText="1"/>
      <protection locked="0"/>
    </xf>
    <xf numFmtId="0" fontId="15" fillId="24" borderId="3" xfId="5" applyFont="1" applyBorder="1" applyAlignment="1">
      <alignment horizontal="left" vertical="center" wrapText="1"/>
    </xf>
    <xf numFmtId="0" fontId="16" fillId="0" borderId="3" xfId="3" applyFont="1" applyFill="1" applyBorder="1" applyAlignment="1" applyProtection="1">
      <alignment horizontal="left" vertical="center" wrapText="1"/>
    </xf>
    <xf numFmtId="0" fontId="16" fillId="14" borderId="3" xfId="3" applyFont="1" applyBorder="1" applyAlignment="1" applyProtection="1">
      <alignment horizontal="left" vertical="center" wrapText="1"/>
      <protection locked="0"/>
    </xf>
    <xf numFmtId="0" fontId="14" fillId="25" borderId="3" xfId="6" applyFont="1" applyBorder="1" applyAlignment="1" applyProtection="1">
      <alignment horizontal="left" vertical="center" wrapText="1"/>
      <protection locked="0"/>
    </xf>
    <xf numFmtId="0" fontId="16" fillId="14" borderId="3" xfId="3" applyFont="1" applyBorder="1" applyAlignment="1">
      <alignment horizontal="left" vertical="center" wrapText="1"/>
    </xf>
    <xf numFmtId="0" fontId="14" fillId="25" borderId="3" xfId="6" applyFont="1" applyBorder="1" applyAlignment="1">
      <alignment horizontal="left" vertical="center" wrapText="1"/>
    </xf>
    <xf numFmtId="0" fontId="20" fillId="0" borderId="3" xfId="0" applyFont="1" applyBorder="1" applyAlignment="1" applyProtection="1">
      <alignment horizontal="left" vertical="center" wrapText="1"/>
      <protection locked="0"/>
    </xf>
    <xf numFmtId="0" fontId="7" fillId="20" borderId="7" xfId="0" applyFont="1" applyFill="1" applyBorder="1" applyAlignment="1">
      <alignment horizontal="left" vertical="center" wrapText="1"/>
    </xf>
    <xf numFmtId="0" fontId="2" fillId="48" borderId="3" xfId="0" applyFont="1" applyFill="1" applyBorder="1" applyAlignment="1" applyProtection="1">
      <alignment horizontal="left" vertical="center" wrapText="1"/>
      <protection locked="0"/>
    </xf>
    <xf numFmtId="0" fontId="22" fillId="0" borderId="0" xfId="0" applyFont="1" applyAlignment="1">
      <alignment horizontal="left" vertical="center" wrapText="1"/>
    </xf>
    <xf numFmtId="0" fontId="7" fillId="0" borderId="3" xfId="6" applyFont="1" applyFill="1" applyBorder="1" applyAlignment="1" applyProtection="1">
      <alignment horizontal="left" vertical="center" wrapText="1"/>
    </xf>
    <xf numFmtId="0" fontId="7" fillId="50" borderId="3" xfId="3" applyFont="1" applyFill="1" applyBorder="1" applyAlignment="1" applyProtection="1">
      <alignment horizontal="left" vertical="center" wrapText="1"/>
    </xf>
    <xf numFmtId="0" fontId="7" fillId="10" borderId="3" xfId="6" applyFont="1" applyFill="1" applyBorder="1" applyAlignment="1" applyProtection="1">
      <alignment horizontal="left" vertical="center" wrapText="1"/>
    </xf>
    <xf numFmtId="0" fontId="7" fillId="0" borderId="2" xfId="3" applyFont="1" applyFill="1" applyBorder="1" applyAlignment="1" applyProtection="1">
      <alignment horizontal="left" vertical="center" wrapText="1"/>
    </xf>
    <xf numFmtId="0" fontId="2" fillId="0" borderId="18" xfId="0" applyFont="1" applyBorder="1" applyAlignment="1">
      <alignment horizontal="left" vertical="center"/>
    </xf>
    <xf numFmtId="0" fontId="2" fillId="9" borderId="18" xfId="0" applyFont="1" applyFill="1" applyBorder="1" applyAlignment="1">
      <alignment horizontal="left" vertical="center"/>
    </xf>
    <xf numFmtId="0" fontId="2" fillId="9" borderId="22" xfId="0" applyFont="1" applyFill="1" applyBorder="1" applyAlignment="1">
      <alignment horizontal="left" vertical="center"/>
    </xf>
    <xf numFmtId="0" fontId="2" fillId="0" borderId="20" xfId="0" applyFont="1" applyBorder="1" applyAlignment="1">
      <alignment horizontal="left" vertical="center"/>
    </xf>
    <xf numFmtId="0" fontId="2" fillId="9" borderId="25" xfId="0" applyFont="1" applyFill="1" applyBorder="1" applyAlignment="1">
      <alignment horizontal="left" vertical="center"/>
    </xf>
    <xf numFmtId="0" fontId="2" fillId="0" borderId="22" xfId="0" applyFont="1" applyBorder="1" applyAlignment="1">
      <alignment horizontal="left" vertical="center"/>
    </xf>
    <xf numFmtId="0" fontId="2" fillId="9" borderId="20" xfId="0" applyFont="1" applyFill="1" applyBorder="1" applyAlignment="1">
      <alignment horizontal="left" vertical="center"/>
    </xf>
    <xf numFmtId="0" fontId="2" fillId="0" borderId="25" xfId="0" applyFont="1" applyBorder="1" applyAlignment="1">
      <alignment horizontal="left" vertical="center"/>
    </xf>
    <xf numFmtId="0" fontId="2" fillId="9" borderId="21"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2" fillId="0" borderId="18" xfId="0" applyFont="1" applyBorder="1" applyAlignment="1">
      <alignment horizontal="left" vertical="center" wrapText="1"/>
    </xf>
    <xf numFmtId="0" fontId="2" fillId="47" borderId="3" xfId="0" applyFont="1" applyFill="1" applyBorder="1" applyAlignment="1" applyProtection="1">
      <alignment horizontal="left" vertical="center" wrapText="1"/>
      <protection locked="0"/>
    </xf>
    <xf numFmtId="0" fontId="2" fillId="13" borderId="7" xfId="0" applyFont="1" applyFill="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19" borderId="7" xfId="0" applyFont="1" applyFill="1" applyBorder="1" applyAlignment="1" applyProtection="1">
      <alignment horizontal="left" vertical="center" wrapText="1"/>
      <protection locked="0"/>
    </xf>
    <xf numFmtId="0" fontId="2" fillId="42" borderId="0" xfId="0" applyFont="1" applyFill="1" applyAlignment="1">
      <alignment horizontal="left" vertical="center"/>
    </xf>
    <xf numFmtId="0" fontId="16" fillId="14" borderId="30" xfId="3" applyFont="1" applyBorder="1" applyAlignment="1" applyProtection="1">
      <alignment horizontal="left" vertical="center" wrapText="1"/>
      <protection locked="0"/>
    </xf>
    <xf numFmtId="0" fontId="2" fillId="38" borderId="8" xfId="0" applyFont="1" applyFill="1" applyBorder="1" applyAlignment="1">
      <alignment horizontal="left" vertical="center" wrapText="1"/>
    </xf>
    <xf numFmtId="0" fontId="2" fillId="38" borderId="22" xfId="0" applyFont="1" applyFill="1" applyBorder="1" applyAlignment="1">
      <alignment horizontal="left" vertical="center" wrapText="1"/>
    </xf>
    <xf numFmtId="0" fontId="2" fillId="0" borderId="20" xfId="0" applyFont="1" applyBorder="1" applyAlignment="1">
      <alignment horizontal="left" vertical="center" wrapText="1"/>
    </xf>
    <xf numFmtId="1" fontId="2" fillId="0" borderId="25" xfId="0" applyNumberFormat="1" applyFont="1" applyBorder="1" applyAlignment="1" applyProtection="1">
      <alignment horizontal="left" vertical="center" wrapText="1"/>
      <protection locked="0"/>
    </xf>
    <xf numFmtId="1" fontId="2" fillId="0" borderId="24" xfId="0" applyNumberFormat="1" applyFont="1" applyBorder="1" applyAlignment="1" applyProtection="1">
      <alignment horizontal="left" vertical="center" wrapText="1"/>
      <protection locked="0"/>
    </xf>
    <xf numFmtId="0" fontId="2" fillId="0" borderId="25" xfId="0" applyFont="1" applyBorder="1" applyAlignment="1">
      <alignment horizontal="left" vertical="center" wrapText="1"/>
    </xf>
    <xf numFmtId="1" fontId="2" fillId="0" borderId="3" xfId="0" applyNumberFormat="1" applyFont="1" applyBorder="1" applyAlignment="1" applyProtection="1">
      <alignment horizontal="left" vertical="center" wrapText="1"/>
      <protection locked="0"/>
    </xf>
    <xf numFmtId="0" fontId="2" fillId="0" borderId="24" xfId="0" applyFont="1" applyBorder="1" applyAlignment="1">
      <alignment horizontal="left" vertical="center" wrapText="1"/>
    </xf>
    <xf numFmtId="0" fontId="2" fillId="0" borderId="21" xfId="0" applyFont="1" applyBorder="1" applyAlignment="1">
      <alignment horizontal="left" vertical="center" wrapText="1"/>
    </xf>
    <xf numFmtId="0" fontId="2" fillId="9" borderId="25" xfId="0" applyFont="1" applyFill="1" applyBorder="1" applyAlignment="1" applyProtection="1">
      <alignment horizontal="left" vertical="center"/>
      <protection locked="0"/>
    </xf>
    <xf numFmtId="0" fontId="2" fillId="9" borderId="22" xfId="0" applyFont="1" applyFill="1" applyBorder="1" applyAlignment="1" applyProtection="1">
      <alignment horizontal="left" vertical="center"/>
      <protection locked="0"/>
    </xf>
    <xf numFmtId="0" fontId="2" fillId="0" borderId="25" xfId="0" applyFont="1" applyBorder="1" applyAlignment="1" applyProtection="1">
      <alignment horizontal="left" vertical="center"/>
      <protection locked="0"/>
    </xf>
    <xf numFmtId="0" fontId="2" fillId="0" borderId="22" xfId="0" applyFont="1" applyBorder="1" applyAlignment="1" applyProtection="1">
      <alignment horizontal="left" vertical="center"/>
      <protection locked="0"/>
    </xf>
    <xf numFmtId="0" fontId="2" fillId="0" borderId="20" xfId="0" applyFont="1" applyBorder="1" applyAlignment="1" applyProtection="1">
      <alignment horizontal="left" vertical="center"/>
      <protection locked="0"/>
    </xf>
    <xf numFmtId="0" fontId="2" fillId="0" borderId="18" xfId="0" applyFont="1" applyBorder="1" applyAlignment="1" applyProtection="1">
      <alignment horizontal="left" vertical="center"/>
      <protection locked="0"/>
    </xf>
    <xf numFmtId="0" fontId="2" fillId="44" borderId="3" xfId="0" applyFont="1" applyFill="1" applyBorder="1" applyAlignment="1" applyProtection="1">
      <alignment horizontal="left" vertical="center" wrapText="1"/>
      <protection locked="0"/>
    </xf>
    <xf numFmtId="0" fontId="2" fillId="46" borderId="3" xfId="0" applyFont="1" applyFill="1" applyBorder="1" applyAlignment="1" applyProtection="1">
      <alignment horizontal="left" vertical="center" wrapText="1"/>
      <protection locked="0"/>
    </xf>
    <xf numFmtId="0" fontId="2" fillId="0" borderId="0" xfId="0" applyFont="1" applyAlignment="1" applyProtection="1">
      <alignment horizontal="left" vertical="center"/>
      <protection locked="0"/>
    </xf>
    <xf numFmtId="0" fontId="21" fillId="9" borderId="0" xfId="0" applyFont="1" applyFill="1" applyAlignment="1" applyProtection="1">
      <alignment horizontal="left" vertical="center"/>
      <protection locked="0"/>
    </xf>
    <xf numFmtId="0" fontId="21" fillId="0" borderId="0" xfId="0" applyFont="1" applyAlignment="1" applyProtection="1">
      <alignment horizontal="left" vertical="center"/>
      <protection locked="0"/>
    </xf>
    <xf numFmtId="0" fontId="2" fillId="33" borderId="5" xfId="0" applyFont="1" applyFill="1" applyBorder="1" applyAlignment="1" applyProtection="1">
      <alignment horizontal="left" vertical="center" wrapText="1"/>
      <protection locked="0"/>
    </xf>
    <xf numFmtId="0" fontId="2" fillId="8" borderId="5"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51" borderId="10" xfId="0" applyFont="1" applyFill="1" applyBorder="1" applyAlignment="1">
      <alignment horizontal="left" vertical="center" wrapText="1"/>
    </xf>
    <xf numFmtId="0" fontId="7" fillId="0" borderId="10" xfId="0" applyFont="1" applyBorder="1" applyAlignment="1">
      <alignment horizontal="left" vertical="center"/>
    </xf>
    <xf numFmtId="0" fontId="10" fillId="0" borderId="5" xfId="0" applyFont="1" applyBorder="1" applyAlignment="1" applyProtection="1">
      <alignment horizontal="left" vertical="center" wrapText="1"/>
      <protection locked="0"/>
    </xf>
    <xf numFmtId="0" fontId="3" fillId="31" borderId="3" xfId="0" applyFont="1" applyFill="1" applyBorder="1" applyAlignment="1">
      <alignment vertical="center" wrapText="1"/>
    </xf>
    <xf numFmtId="0" fontId="7" fillId="10" borderId="3" xfId="6" applyFont="1" applyFill="1" applyBorder="1" applyAlignment="1" applyProtection="1">
      <alignment horizontal="center" vertical="center" wrapText="1"/>
    </xf>
    <xf numFmtId="9" fontId="2" fillId="10" borderId="3" xfId="1" applyFont="1" applyFill="1" applyBorder="1" applyAlignment="1" applyProtection="1">
      <alignment horizontal="center" vertical="center"/>
    </xf>
    <xf numFmtId="4" fontId="2" fillId="0" borderId="3" xfId="0" applyNumberFormat="1" applyFont="1" applyBorder="1" applyAlignment="1" applyProtection="1">
      <alignment horizontal="center" vertical="center"/>
      <protection locked="0"/>
    </xf>
    <xf numFmtId="0" fontId="30" fillId="0" borderId="7" xfId="0" applyFont="1" applyBorder="1" applyAlignment="1">
      <alignment vertical="center" wrapText="1"/>
    </xf>
    <xf numFmtId="0" fontId="30" fillId="11" borderId="7" xfId="0" applyFont="1" applyFill="1" applyBorder="1" applyAlignment="1">
      <alignment horizontal="center" vertical="center" wrapText="1"/>
    </xf>
    <xf numFmtId="0" fontId="30" fillId="11" borderId="7" xfId="0" applyFont="1" applyFill="1" applyBorder="1" applyAlignment="1">
      <alignment vertical="center" wrapText="1"/>
    </xf>
    <xf numFmtId="0" fontId="30" fillId="0" borderId="7" xfId="0" applyFont="1" applyBorder="1" applyAlignment="1">
      <alignment horizontal="center" vertical="center" wrapText="1"/>
    </xf>
    <xf numFmtId="0" fontId="30" fillId="11" borderId="7" xfId="0" applyFont="1" applyFill="1" applyBorder="1" applyAlignment="1">
      <alignment horizontal="center" wrapText="1"/>
    </xf>
    <xf numFmtId="0" fontId="30" fillId="11" borderId="9" xfId="0" applyFont="1" applyFill="1" applyBorder="1" applyAlignment="1">
      <alignment horizontal="center" wrapText="1"/>
    </xf>
    <xf numFmtId="0" fontId="30" fillId="49" borderId="7" xfId="0" applyFont="1" applyFill="1" applyBorder="1" applyAlignment="1">
      <alignment horizontal="center" vertical="center" wrapText="1"/>
    </xf>
    <xf numFmtId="0" fontId="30" fillId="11" borderId="7" xfId="0" applyFont="1" applyFill="1" applyBorder="1" applyAlignment="1">
      <alignment horizontal="left" vertical="center" wrapText="1"/>
    </xf>
    <xf numFmtId="0" fontId="30" fillId="0" borderId="7" xfId="0" applyFont="1" applyBorder="1" applyAlignment="1">
      <alignment horizontal="left" vertical="center" wrapText="1"/>
    </xf>
    <xf numFmtId="9" fontId="2" fillId="37" borderId="3" xfId="0" applyNumberFormat="1" applyFont="1" applyFill="1" applyBorder="1" applyAlignment="1">
      <alignment horizontal="center" vertical="center" wrapText="1"/>
    </xf>
    <xf numFmtId="2" fontId="2" fillId="0" borderId="7" xfId="0" applyNumberFormat="1" applyFont="1" applyBorder="1" applyAlignment="1">
      <alignment horizontal="center" vertical="center" wrapText="1"/>
    </xf>
    <xf numFmtId="166" fontId="2" fillId="37" borderId="3" xfId="0" applyNumberFormat="1" applyFont="1" applyFill="1" applyBorder="1" applyAlignment="1">
      <alignment horizontal="center" vertical="center" wrapText="1"/>
    </xf>
    <xf numFmtId="9" fontId="2" fillId="37" borderId="3" xfId="1" applyFont="1" applyFill="1" applyBorder="1" applyAlignment="1">
      <alignment horizontal="center" vertical="center" wrapText="1"/>
    </xf>
    <xf numFmtId="2" fontId="2" fillId="0" borderId="0" xfId="0" applyNumberFormat="1" applyFont="1" applyAlignment="1">
      <alignment horizontal="center" vertical="center"/>
    </xf>
    <xf numFmtId="0" fontId="2" fillId="11" borderId="12" xfId="0" applyFont="1" applyFill="1" applyBorder="1" applyAlignment="1">
      <alignment horizontal="center" vertical="center" wrapText="1"/>
    </xf>
    <xf numFmtId="0" fontId="2" fillId="11" borderId="13" xfId="0" applyFont="1" applyFill="1" applyBorder="1" applyAlignment="1">
      <alignment horizontal="center" vertical="center" wrapText="1"/>
    </xf>
    <xf numFmtId="0" fontId="2" fillId="41" borderId="3" xfId="0" applyFont="1" applyFill="1" applyBorder="1" applyAlignment="1">
      <alignment horizontal="center" vertical="center" wrapText="1"/>
    </xf>
    <xf numFmtId="0" fontId="2" fillId="12" borderId="0" xfId="0" applyFont="1" applyFill="1" applyAlignment="1">
      <alignment horizontal="left" vertical="center" wrapText="1"/>
    </xf>
    <xf numFmtId="0" fontId="2" fillId="9" borderId="4" xfId="0" applyFont="1" applyFill="1" applyBorder="1" applyAlignment="1">
      <alignment horizontal="center" vertical="center" wrapText="1"/>
    </xf>
    <xf numFmtId="0" fontId="2" fillId="44" borderId="3" xfId="0" applyFont="1" applyFill="1" applyBorder="1" applyAlignment="1" applyProtection="1">
      <alignment horizontal="left" vertical="center"/>
      <protection locked="0"/>
    </xf>
    <xf numFmtId="0" fontId="16" fillId="14" borderId="0" xfId="3" applyFont="1" applyBorder="1" applyAlignment="1" applyProtection="1">
      <alignment horizontal="left" vertical="center" wrapText="1"/>
      <protection locked="0"/>
    </xf>
    <xf numFmtId="0" fontId="2" fillId="44" borderId="7" xfId="0" applyFont="1" applyFill="1" applyBorder="1" applyAlignment="1" applyProtection="1">
      <alignment horizontal="center" vertical="center"/>
      <protection locked="0"/>
    </xf>
    <xf numFmtId="0" fontId="2" fillId="44" borderId="7" xfId="0" applyFont="1" applyFill="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44" borderId="10" xfId="0" applyFont="1" applyFill="1" applyBorder="1" applyAlignment="1" applyProtection="1">
      <alignment horizontal="center" vertical="center"/>
      <protection locked="0"/>
    </xf>
    <xf numFmtId="0" fontId="2" fillId="9" borderId="10" xfId="0" applyFont="1" applyFill="1" applyBorder="1" applyAlignment="1">
      <alignment horizontal="center" vertical="center" wrapText="1"/>
    </xf>
    <xf numFmtId="0" fontId="2" fillId="44" borderId="10" xfId="0" applyFont="1" applyFill="1" applyBorder="1" applyAlignment="1" applyProtection="1">
      <alignment horizontal="center" vertical="center" wrapText="1"/>
      <protection locked="0"/>
    </xf>
    <xf numFmtId="0" fontId="21" fillId="0" borderId="10"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 fillId="0" borderId="5" xfId="0" applyFont="1" applyBorder="1" applyAlignment="1">
      <alignment horizontal="left" vertical="center" wrapText="1"/>
    </xf>
    <xf numFmtId="0" fontId="2" fillId="12" borderId="7" xfId="0" applyFont="1" applyFill="1" applyBorder="1" applyAlignment="1">
      <alignment horizontal="left" vertical="center" wrapText="1"/>
    </xf>
    <xf numFmtId="0" fontId="2" fillId="9" borderId="5" xfId="0" applyFont="1" applyFill="1" applyBorder="1" applyAlignment="1">
      <alignment horizontal="left" vertical="center"/>
    </xf>
    <xf numFmtId="0" fontId="2" fillId="0" borderId="0" xfId="0" applyFont="1" applyAlignment="1">
      <alignment horizontal="left" vertical="center" wrapText="1"/>
    </xf>
    <xf numFmtId="0" fontId="2" fillId="6" borderId="5" xfId="0" applyFont="1" applyFill="1" applyBorder="1" applyAlignment="1">
      <alignment horizontal="left" vertical="center" wrapText="1"/>
    </xf>
    <xf numFmtId="0" fontId="2" fillId="19" borderId="5" xfId="0" applyFont="1" applyFill="1" applyBorder="1" applyAlignment="1">
      <alignment horizontal="left" vertical="center" wrapText="1"/>
    </xf>
    <xf numFmtId="0" fontId="2" fillId="19" borderId="10" xfId="0" applyFont="1" applyFill="1" applyBorder="1" applyAlignment="1">
      <alignment horizontal="left" vertical="center" wrapText="1"/>
    </xf>
    <xf numFmtId="3" fontId="2" fillId="0" borderId="0" xfId="0" applyNumberFormat="1" applyFont="1" applyAlignment="1">
      <alignment horizontal="center" vertical="center"/>
    </xf>
    <xf numFmtId="0" fontId="2" fillId="0" borderId="2" xfId="0" applyFont="1" applyBorder="1" applyAlignment="1" applyProtection="1">
      <alignment horizontal="center" vertical="center" wrapText="1"/>
      <protection locked="0"/>
    </xf>
    <xf numFmtId="0" fontId="2" fillId="9" borderId="3" xfId="0" applyFont="1" applyFill="1" applyBorder="1" applyAlignment="1" applyProtection="1">
      <alignment horizontal="left" vertical="center"/>
      <protection locked="0"/>
    </xf>
    <xf numFmtId="0" fontId="2" fillId="0" borderId="0" xfId="0" applyFont="1" applyAlignment="1" applyProtection="1">
      <alignment horizontal="left" vertical="center" wrapText="1"/>
      <protection locked="0"/>
    </xf>
    <xf numFmtId="0" fontId="21" fillId="0" borderId="0" xfId="0" applyFont="1" applyAlignment="1" applyProtection="1">
      <alignment horizontal="center" vertical="center"/>
      <protection locked="0"/>
    </xf>
    <xf numFmtId="0" fontId="2" fillId="0" borderId="9" xfId="0" applyFont="1" applyBorder="1" applyAlignment="1" applyProtection="1">
      <alignment horizontal="center" vertical="center" wrapText="1"/>
      <protection locked="0"/>
    </xf>
    <xf numFmtId="0" fontId="2" fillId="46" borderId="7" xfId="0" applyFont="1" applyFill="1" applyBorder="1" applyAlignment="1" applyProtection="1">
      <alignment horizontal="center" vertical="center" wrapText="1"/>
      <protection locked="0"/>
    </xf>
    <xf numFmtId="0" fontId="2" fillId="12" borderId="5" xfId="0" applyFont="1" applyFill="1" applyBorder="1" applyAlignment="1">
      <alignment horizontal="left" vertical="center" wrapText="1"/>
    </xf>
    <xf numFmtId="0" fontId="15" fillId="24" borderId="0" xfId="5" applyFont="1" applyBorder="1" applyAlignment="1" applyProtection="1">
      <alignment horizontal="left" vertical="center" wrapText="1"/>
    </xf>
    <xf numFmtId="0" fontId="2" fillId="9" borderId="0" xfId="0" applyFont="1" applyFill="1" applyAlignment="1">
      <alignment horizontal="left" vertical="center" wrapText="1"/>
    </xf>
    <xf numFmtId="0" fontId="7" fillId="0" borderId="0" xfId="0" applyFont="1" applyAlignment="1">
      <alignment horizontal="left" vertical="center" wrapText="1"/>
    </xf>
    <xf numFmtId="0" fontId="16" fillId="14" borderId="4" xfId="3" applyFont="1" applyBorder="1" applyAlignment="1" applyProtection="1">
      <alignment horizontal="left" vertical="center" wrapText="1"/>
    </xf>
    <xf numFmtId="0" fontId="16" fillId="14" borderId="0" xfId="3" applyFont="1" applyBorder="1" applyAlignment="1" applyProtection="1">
      <alignment horizontal="left" vertical="center" wrapText="1"/>
    </xf>
    <xf numFmtId="0" fontId="2" fillId="11" borderId="4" xfId="0" applyFont="1" applyFill="1" applyBorder="1" applyAlignment="1">
      <alignment horizontal="center" vertical="center"/>
    </xf>
    <xf numFmtId="0" fontId="2" fillId="9" borderId="9" xfId="0" applyFont="1" applyFill="1" applyBorder="1" applyAlignment="1" applyProtection="1">
      <alignment horizontal="center" vertical="center"/>
      <protection locked="0"/>
    </xf>
    <xf numFmtId="0" fontId="7" fillId="0" borderId="4" xfId="0" applyFont="1" applyBorder="1" applyAlignment="1">
      <alignment horizontal="center" vertical="center"/>
    </xf>
    <xf numFmtId="4" fontId="2" fillId="0" borderId="4" xfId="0" applyNumberFormat="1" applyFont="1" applyBorder="1" applyAlignment="1">
      <alignment horizontal="center" vertical="center"/>
    </xf>
    <xf numFmtId="0" fontId="2" fillId="0" borderId="9" xfId="0" applyFont="1" applyBorder="1" applyAlignment="1" applyProtection="1">
      <alignment horizontal="center" vertical="center"/>
      <protection locked="0"/>
    </xf>
    <xf numFmtId="0" fontId="2" fillId="0" borderId="9" xfId="2" applyFont="1" applyBorder="1" applyAlignment="1">
      <alignment horizontal="center" vertical="center"/>
    </xf>
    <xf numFmtId="3" fontId="2" fillId="0" borderId="9" xfId="2" applyNumberFormat="1" applyFont="1" applyBorder="1" applyAlignment="1">
      <alignment horizontal="center" vertical="center"/>
    </xf>
    <xf numFmtId="4" fontId="2" fillId="0" borderId="0" xfId="0" applyNumberFormat="1" applyFont="1" applyAlignment="1">
      <alignment horizontal="center" vertical="center"/>
    </xf>
    <xf numFmtId="3" fontId="2" fillId="0" borderId="4" xfId="0" applyNumberFormat="1" applyFont="1" applyBorder="1" applyAlignment="1">
      <alignment horizontal="center" vertical="center"/>
    </xf>
    <xf numFmtId="0" fontId="2" fillId="10" borderId="9" xfId="0" applyFont="1" applyFill="1" applyBorder="1" applyAlignment="1">
      <alignment horizontal="center" vertical="center"/>
    </xf>
    <xf numFmtId="4" fontId="2" fillId="0" borderId="9" xfId="0" applyNumberFormat="1" applyFont="1" applyBorder="1" applyAlignment="1">
      <alignment horizontal="center" vertical="center"/>
    </xf>
    <xf numFmtId="0" fontId="2" fillId="9" borderId="9" xfId="0" applyFont="1" applyFill="1" applyBorder="1" applyAlignment="1">
      <alignment horizontal="center" vertical="center"/>
    </xf>
    <xf numFmtId="0" fontId="2" fillId="9" borderId="7" xfId="0" applyFont="1" applyFill="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9" borderId="7" xfId="0" applyFont="1" applyFill="1" applyBorder="1" applyAlignment="1">
      <alignment horizontal="center" vertical="center"/>
    </xf>
    <xf numFmtId="3" fontId="2" fillId="9" borderId="7" xfId="0" applyNumberFormat="1" applyFont="1" applyFill="1" applyBorder="1" applyAlignment="1">
      <alignment horizontal="center" vertical="center"/>
    </xf>
    <xf numFmtId="0" fontId="2" fillId="0" borderId="7" xfId="2" applyFont="1" applyBorder="1" applyAlignment="1">
      <alignment horizontal="center" vertical="center"/>
    </xf>
    <xf numFmtId="0" fontId="2" fillId="9" borderId="7" xfId="0" applyFont="1" applyFill="1" applyBorder="1" applyAlignment="1">
      <alignment horizontal="left" vertical="center" wrapText="1"/>
    </xf>
    <xf numFmtId="0" fontId="16" fillId="14" borderId="7" xfId="3" applyFont="1" applyBorder="1" applyAlignment="1" applyProtection="1">
      <alignment horizontal="left" vertical="center" wrapText="1"/>
      <protection locked="0"/>
    </xf>
    <xf numFmtId="9" fontId="2" fillId="0" borderId="3" xfId="0" applyNumberFormat="1" applyFont="1" applyBorder="1" applyAlignment="1">
      <alignment horizontal="left" vertical="center" wrapText="1"/>
    </xf>
    <xf numFmtId="0" fontId="15" fillId="24" borderId="0" xfId="5" applyFont="1" applyBorder="1" applyAlignment="1" applyProtection="1">
      <alignment horizontal="left" vertical="center" wrapText="1"/>
      <protection locked="0"/>
    </xf>
    <xf numFmtId="0" fontId="7" fillId="20" borderId="3" xfId="0" applyFont="1" applyFill="1" applyBorder="1" applyAlignment="1">
      <alignment horizontal="center" vertical="center"/>
    </xf>
    <xf numFmtId="0" fontId="30" fillId="0" borderId="3" xfId="0" applyFont="1" applyBorder="1" applyAlignment="1">
      <alignment horizontal="center" vertical="center"/>
    </xf>
    <xf numFmtId="0" fontId="2" fillId="19" borderId="3" xfId="0" applyFont="1" applyFill="1" applyBorder="1" applyAlignment="1">
      <alignment horizontal="center" vertical="center"/>
    </xf>
    <xf numFmtId="3" fontId="2" fillId="0" borderId="7" xfId="0" applyNumberFormat="1" applyFont="1" applyBorder="1" applyAlignment="1" applyProtection="1">
      <alignment horizontal="center" vertical="center"/>
      <protection locked="0"/>
    </xf>
    <xf numFmtId="0" fontId="30" fillId="49" borderId="3" xfId="0" applyFont="1" applyFill="1" applyBorder="1" applyAlignment="1">
      <alignment horizontal="center" vertical="center"/>
    </xf>
    <xf numFmtId="0" fontId="30" fillId="11" borderId="3" xfId="0" applyFont="1" applyFill="1" applyBorder="1" applyAlignment="1">
      <alignment horizontal="center" vertical="center"/>
    </xf>
    <xf numFmtId="3" fontId="2" fillId="0" borderId="4" xfId="0" applyNumberFormat="1"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10" borderId="3" xfId="0" applyFont="1" applyFill="1" applyBorder="1" applyAlignment="1" applyProtection="1">
      <alignment horizontal="center" vertical="center"/>
      <protection locked="0"/>
    </xf>
    <xf numFmtId="1" fontId="7" fillId="0" borderId="3" xfId="0" applyNumberFormat="1" applyFont="1" applyBorder="1" applyAlignment="1">
      <alignment horizontal="center" vertical="center"/>
    </xf>
    <xf numFmtId="0" fontId="2" fillId="0" borderId="7" xfId="2" applyFont="1" applyBorder="1" applyAlignment="1">
      <alignment horizontal="center" vertical="center" wrapText="1"/>
    </xf>
    <xf numFmtId="0" fontId="7" fillId="20" borderId="3" xfId="0" applyFont="1" applyFill="1" applyBorder="1" applyAlignment="1">
      <alignment horizontal="left" vertical="center" wrapText="1"/>
    </xf>
    <xf numFmtId="0" fontId="30" fillId="0" borderId="3" xfId="0" applyFont="1" applyBorder="1" applyAlignment="1">
      <alignment horizontal="left" vertical="center"/>
    </xf>
    <xf numFmtId="0" fontId="9" fillId="19" borderId="3" xfId="0" applyFont="1" applyFill="1" applyBorder="1" applyAlignment="1">
      <alignment horizontal="left" vertical="center" wrapText="1"/>
    </xf>
    <xf numFmtId="0" fontId="30" fillId="0" borderId="3" xfId="0" applyFont="1" applyBorder="1" applyAlignment="1">
      <alignment vertical="center"/>
    </xf>
    <xf numFmtId="0" fontId="2" fillId="8" borderId="7" xfId="0" applyFont="1" applyFill="1" applyBorder="1" applyAlignment="1" applyProtection="1">
      <alignment horizontal="left" vertical="center" wrapText="1"/>
      <protection locked="0"/>
    </xf>
    <xf numFmtId="0" fontId="30" fillId="0" borderId="3" xfId="0" applyFont="1" applyBorder="1" applyAlignment="1">
      <alignment vertical="center" wrapText="1"/>
    </xf>
    <xf numFmtId="0" fontId="30" fillId="11" borderId="3" xfId="0" applyFont="1" applyFill="1" applyBorder="1" applyAlignment="1">
      <alignment vertical="center"/>
    </xf>
    <xf numFmtId="0" fontId="2" fillId="8" borderId="14" xfId="0" applyFont="1" applyFill="1" applyBorder="1" applyAlignment="1" applyProtection="1">
      <alignment horizontal="left" vertical="center" wrapText="1"/>
      <protection locked="0"/>
    </xf>
    <xf numFmtId="0" fontId="2" fillId="9" borderId="7" xfId="0" applyFont="1" applyFill="1" applyBorder="1" applyAlignment="1" applyProtection="1">
      <alignment horizontal="left" vertical="center" wrapText="1"/>
      <protection locked="0"/>
    </xf>
    <xf numFmtId="0" fontId="9" fillId="0" borderId="7" xfId="0" applyFont="1" applyBorder="1" applyAlignment="1">
      <alignment horizontal="left" vertical="center" wrapText="1"/>
    </xf>
    <xf numFmtId="0" fontId="2" fillId="9" borderId="14" xfId="0" applyFont="1" applyFill="1" applyBorder="1" applyAlignment="1">
      <alignment horizontal="left" vertical="center" wrapText="1"/>
    </xf>
    <xf numFmtId="1" fontId="2" fillId="0" borderId="3" xfId="1" applyNumberFormat="1" applyFont="1" applyBorder="1" applyAlignment="1" applyProtection="1">
      <alignment horizontal="center" vertical="center"/>
      <protection locked="0"/>
    </xf>
    <xf numFmtId="167" fontId="2" fillId="0" borderId="3" xfId="1" applyNumberFormat="1" applyFont="1" applyBorder="1" applyAlignment="1" applyProtection="1">
      <alignment horizontal="center" vertical="center"/>
      <protection locked="0"/>
    </xf>
    <xf numFmtId="0" fontId="2" fillId="10" borderId="3" xfId="0" applyFont="1" applyFill="1" applyBorder="1" applyAlignment="1">
      <alignment horizontal="left" vertical="center"/>
    </xf>
    <xf numFmtId="0" fontId="2" fillId="0" borderId="0" xfId="0" applyFont="1" applyAlignment="1" applyProtection="1">
      <alignment vertical="top"/>
      <protection locked="0"/>
    </xf>
    <xf numFmtId="0" fontId="3" fillId="2" borderId="3" xfId="0" applyFont="1" applyFill="1" applyBorder="1" applyAlignment="1" applyProtection="1">
      <alignment horizontal="center" vertical="center" wrapText="1"/>
      <protection locked="0"/>
    </xf>
    <xf numFmtId="0" fontId="3" fillId="3" borderId="3" xfId="0" applyFont="1" applyFill="1" applyBorder="1" applyAlignment="1" applyProtection="1">
      <alignment horizontal="left" vertical="center"/>
      <protection locked="0"/>
    </xf>
    <xf numFmtId="0" fontId="3" fillId="4" borderId="3" xfId="0" applyFont="1" applyFill="1" applyBorder="1" applyAlignment="1" applyProtection="1">
      <alignment horizontal="center" vertical="center" wrapText="1"/>
      <protection locked="0"/>
    </xf>
    <xf numFmtId="0" fontId="3" fillId="53" borderId="3" xfId="0" applyFont="1" applyFill="1" applyBorder="1" applyAlignment="1" applyProtection="1">
      <alignment vertical="center" wrapText="1"/>
      <protection locked="0"/>
    </xf>
    <xf numFmtId="0" fontId="20" fillId="0" borderId="0" xfId="0" applyFont="1" applyAlignment="1" applyProtection="1">
      <alignment horizontal="left" vertical="center"/>
      <protection locked="0"/>
    </xf>
    <xf numFmtId="0" fontId="2" fillId="9" borderId="5" xfId="0" applyFont="1" applyFill="1" applyBorder="1" applyAlignment="1">
      <alignment horizontal="left" vertical="center" wrapText="1"/>
    </xf>
    <xf numFmtId="0" fontId="2" fillId="47" borderId="5" xfId="0" applyFont="1" applyFill="1" applyBorder="1" applyAlignment="1" applyProtection="1">
      <alignment horizontal="left" vertical="center" wrapText="1"/>
      <protection locked="0"/>
    </xf>
    <xf numFmtId="0" fontId="2" fillId="19" borderId="10" xfId="0" applyFont="1" applyFill="1" applyBorder="1" applyAlignment="1" applyProtection="1">
      <alignment horizontal="left" vertical="center"/>
      <protection locked="0"/>
    </xf>
    <xf numFmtId="0" fontId="2" fillId="8" borderId="5" xfId="0" applyFont="1" applyFill="1" applyBorder="1" applyAlignment="1">
      <alignment horizontal="left" vertical="center" wrapText="1"/>
    </xf>
    <xf numFmtId="0" fontId="2" fillId="40" borderId="5"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12" borderId="10" xfId="0" applyFont="1" applyFill="1" applyBorder="1" applyAlignment="1">
      <alignment horizontal="left" vertical="center" wrapText="1"/>
    </xf>
    <xf numFmtId="0" fontId="2" fillId="52" borderId="10" xfId="0" applyFont="1" applyFill="1" applyBorder="1" applyAlignment="1">
      <alignment horizontal="left" vertical="center" wrapText="1"/>
    </xf>
    <xf numFmtId="0" fontId="30" fillId="11" borderId="10" xfId="0" applyFont="1" applyFill="1" applyBorder="1" applyAlignment="1">
      <alignment vertical="center" wrapText="1"/>
    </xf>
    <xf numFmtId="0" fontId="30" fillId="0" borderId="10" xfId="0" applyFont="1" applyBorder="1" applyAlignment="1">
      <alignment vertical="center" wrapText="1"/>
    </xf>
    <xf numFmtId="0" fontId="30" fillId="11" borderId="36" xfId="0" applyFont="1" applyFill="1" applyBorder="1" applyAlignment="1">
      <alignment wrapText="1"/>
    </xf>
    <xf numFmtId="0" fontId="2" fillId="12" borderId="5" xfId="0" applyFont="1" applyFill="1" applyBorder="1" applyAlignment="1" applyProtection="1">
      <alignment horizontal="left" vertical="center"/>
      <protection locked="0"/>
    </xf>
    <xf numFmtId="0" fontId="2" fillId="9" borderId="6" xfId="0" applyFont="1" applyFill="1" applyBorder="1" applyAlignment="1">
      <alignment horizontal="left" vertical="center"/>
    </xf>
    <xf numFmtId="0" fontId="2" fillId="0" borderId="6" xfId="0" applyFont="1" applyBorder="1" applyAlignment="1">
      <alignment horizontal="left" vertical="center"/>
    </xf>
    <xf numFmtId="0" fontId="2" fillId="0" borderId="6" xfId="0" applyFont="1" applyBorder="1" applyAlignment="1" applyProtection="1">
      <alignment horizontal="left" vertical="center" wrapText="1"/>
      <protection locked="0"/>
    </xf>
    <xf numFmtId="0" fontId="2" fillId="11" borderId="10" xfId="0" applyFont="1" applyFill="1" applyBorder="1" applyAlignment="1">
      <alignment horizontal="left" vertical="center" wrapText="1"/>
    </xf>
    <xf numFmtId="0" fontId="2" fillId="49" borderId="10" xfId="0" applyFont="1" applyFill="1" applyBorder="1" applyAlignment="1">
      <alignment horizontal="left" vertical="center" wrapText="1"/>
    </xf>
    <xf numFmtId="0" fontId="2" fillId="0" borderId="4" xfId="0" applyFont="1" applyBorder="1" applyAlignment="1">
      <alignment horizontal="center" vertical="center" wrapText="1"/>
    </xf>
    <xf numFmtId="3" fontId="2" fillId="0" borderId="4" xfId="0" applyNumberFormat="1" applyFont="1" applyBorder="1" applyAlignment="1">
      <alignment horizontal="center" vertical="center" wrapText="1"/>
    </xf>
    <xf numFmtId="0" fontId="2" fillId="37" borderId="4" xfId="0" applyFont="1" applyFill="1" applyBorder="1" applyAlignment="1">
      <alignment horizontal="center" vertical="center" wrapText="1"/>
    </xf>
    <xf numFmtId="0" fontId="2" fillId="33" borderId="4" xfId="0" applyFont="1" applyFill="1" applyBorder="1" applyAlignment="1">
      <alignment horizontal="center" vertical="center" wrapText="1"/>
    </xf>
    <xf numFmtId="9" fontId="2" fillId="0" borderId="4" xfId="1" applyFont="1" applyBorder="1" applyAlignment="1" applyProtection="1">
      <alignment horizontal="center" vertical="center" wrapText="1"/>
    </xf>
    <xf numFmtId="3" fontId="2" fillId="37" borderId="4" xfId="0" applyNumberFormat="1" applyFont="1" applyFill="1" applyBorder="1" applyAlignment="1">
      <alignment horizontal="center" vertical="center" wrapText="1"/>
    </xf>
    <xf numFmtId="166" fontId="2" fillId="0" borderId="4" xfId="0" applyNumberFormat="1" applyFont="1" applyBorder="1" applyAlignment="1">
      <alignment horizontal="center" vertical="center" wrapText="1"/>
    </xf>
    <xf numFmtId="9" fontId="2" fillId="0" borderId="4" xfId="1" applyFont="1" applyBorder="1" applyAlignment="1">
      <alignment horizontal="center" vertical="center" wrapText="1"/>
    </xf>
    <xf numFmtId="0" fontId="30" fillId="0" borderId="3" xfId="0" applyFont="1" applyBorder="1" applyAlignment="1">
      <alignment wrapText="1"/>
    </xf>
    <xf numFmtId="0" fontId="10" fillId="0" borderId="3" xfId="0" applyFont="1" applyBorder="1" applyAlignment="1" applyProtection="1">
      <alignment horizontal="left" vertical="center" wrapText="1"/>
      <protection locked="0"/>
    </xf>
    <xf numFmtId="0" fontId="3" fillId="53" borderId="3" xfId="0" applyFont="1" applyFill="1" applyBorder="1" applyAlignment="1" applyProtection="1">
      <alignment horizontal="left" vertical="center" wrapText="1"/>
      <protection locked="0"/>
    </xf>
    <xf numFmtId="0" fontId="16" fillId="0" borderId="0" xfId="3" applyFont="1" applyFill="1" applyBorder="1" applyAlignment="1" applyProtection="1">
      <alignment horizontal="left" vertical="center" wrapText="1"/>
    </xf>
    <xf numFmtId="0" fontId="16" fillId="0" borderId="3" xfId="3" applyFont="1" applyFill="1" applyBorder="1" applyAlignment="1">
      <alignment horizontal="left" vertical="center" wrapText="1"/>
    </xf>
    <xf numFmtId="3" fontId="2" fillId="0" borderId="3" xfId="0" applyNumberFormat="1" applyFont="1" applyBorder="1" applyAlignment="1" applyProtection="1">
      <alignment horizontal="left" vertical="center" wrapText="1"/>
      <protection locked="0"/>
    </xf>
    <xf numFmtId="0" fontId="9" fillId="0" borderId="0" xfId="0" applyFont="1" applyAlignment="1">
      <alignment horizontal="left" vertical="center" wrapText="1"/>
    </xf>
    <xf numFmtId="0" fontId="15" fillId="0" borderId="3" xfId="5" applyFont="1" applyFill="1" applyBorder="1" applyAlignment="1" applyProtection="1">
      <alignment horizontal="left" vertical="center" wrapText="1"/>
      <protection locked="0"/>
    </xf>
    <xf numFmtId="0" fontId="7" fillId="0" borderId="3" xfId="5" applyFont="1" applyFill="1" applyBorder="1" applyAlignment="1" applyProtection="1">
      <alignment horizontal="center" vertical="center"/>
    </xf>
    <xf numFmtId="0" fontId="7" fillId="0" borderId="3" xfId="0" applyFont="1" applyBorder="1" applyAlignment="1" applyProtection="1">
      <alignment horizontal="left" vertical="center" wrapText="1"/>
      <protection locked="0"/>
    </xf>
    <xf numFmtId="9" fontId="7" fillId="0" borderId="3" xfId="0" applyNumberFormat="1" applyFont="1" applyBorder="1" applyAlignment="1">
      <alignment horizontal="center" vertical="center"/>
    </xf>
    <xf numFmtId="0" fontId="2" fillId="0" borderId="8" xfId="0" applyFont="1" applyBorder="1" applyAlignment="1">
      <alignment horizontal="center" vertical="center"/>
    </xf>
    <xf numFmtId="0" fontId="0" fillId="0" borderId="0" xfId="0" applyAlignment="1">
      <alignment horizontal="center"/>
    </xf>
    <xf numFmtId="0" fontId="2" fillId="0" borderId="3" xfId="0" applyFont="1" applyBorder="1" applyAlignment="1" applyProtection="1">
      <alignment vertical="center" wrapText="1"/>
      <protection locked="0"/>
    </xf>
    <xf numFmtId="0" fontId="2" fillId="0" borderId="5" xfId="0" applyFont="1" applyBorder="1" applyAlignment="1" applyProtection="1">
      <alignment horizontal="center" vertical="center" wrapText="1"/>
      <protection locked="0"/>
    </xf>
    <xf numFmtId="0" fontId="2" fillId="0" borderId="3" xfId="0" applyFont="1" applyBorder="1" applyAlignment="1" applyProtection="1">
      <alignment vertical="center"/>
      <protection locked="0"/>
    </xf>
    <xf numFmtId="0" fontId="2" fillId="10" borderId="8" xfId="0" applyFont="1" applyFill="1" applyBorder="1" applyAlignment="1">
      <alignment horizontal="center" vertical="center" wrapText="1"/>
    </xf>
    <xf numFmtId="0" fontId="14" fillId="25" borderId="0" xfId="6" applyFont="1" applyAlignment="1">
      <alignment vertical="center" wrapText="1"/>
    </xf>
    <xf numFmtId="0" fontId="2" fillId="10" borderId="0" xfId="0" applyFont="1" applyFill="1" applyAlignment="1">
      <alignment horizontal="center" vertical="center" wrapText="1"/>
    </xf>
    <xf numFmtId="0" fontId="2" fillId="10" borderId="3" xfId="0" applyFont="1" applyFill="1" applyBorder="1" applyAlignment="1" applyProtection="1">
      <alignment vertical="center" wrapText="1"/>
      <protection locked="0"/>
    </xf>
    <xf numFmtId="0" fontId="2" fillId="10" borderId="4" xfId="0" applyFont="1" applyFill="1" applyBorder="1" applyAlignment="1" applyProtection="1">
      <alignment horizontal="center" vertical="center" wrapText="1"/>
      <protection locked="0"/>
    </xf>
    <xf numFmtId="0" fontId="2" fillId="0" borderId="4" xfId="0" applyFont="1" applyBorder="1" applyAlignment="1">
      <alignment horizontal="left" vertical="center" wrapText="1"/>
    </xf>
    <xf numFmtId="0" fontId="2" fillId="0" borderId="4" xfId="0" applyFont="1" applyBorder="1" applyAlignment="1" applyProtection="1">
      <alignment horizontal="left" vertical="center" wrapText="1"/>
      <protection locked="0"/>
    </xf>
    <xf numFmtId="0" fontId="2" fillId="0" borderId="4" xfId="0" applyFont="1" applyBorder="1" applyAlignment="1" applyProtection="1">
      <alignment horizontal="left" vertical="center"/>
      <protection locked="0"/>
    </xf>
    <xf numFmtId="0" fontId="2" fillId="0" borderId="0" xfId="0" applyFont="1" applyBorder="1" applyAlignment="1" applyProtection="1">
      <alignment horizontal="left" vertical="center" wrapText="1"/>
      <protection locked="0"/>
    </xf>
    <xf numFmtId="0" fontId="2" fillId="0" borderId="4" xfId="0" applyFont="1" applyBorder="1" applyAlignment="1">
      <alignment horizontal="left" vertical="center"/>
    </xf>
    <xf numFmtId="0" fontId="2" fillId="0" borderId="4" xfId="0" applyFont="1" applyBorder="1" applyAlignment="1" applyProtection="1">
      <alignment vertical="center" wrapText="1"/>
      <protection locked="0"/>
    </xf>
    <xf numFmtId="0" fontId="30" fillId="0" borderId="4" xfId="0" applyFont="1" applyBorder="1" applyAlignment="1">
      <alignment vertical="center" wrapText="1"/>
    </xf>
    <xf numFmtId="0" fontId="30" fillId="0" borderId="4" xfId="0" applyFont="1" applyBorder="1" applyAlignment="1">
      <alignment wrapText="1"/>
    </xf>
    <xf numFmtId="0" fontId="7" fillId="0" borderId="4" xfId="0" applyFont="1" applyBorder="1" applyAlignment="1">
      <alignment horizontal="left" vertical="center"/>
    </xf>
    <xf numFmtId="0" fontId="10" fillId="0" borderId="4" xfId="0" applyFont="1" applyBorder="1" applyAlignment="1" applyProtection="1">
      <alignment horizontal="left" vertical="center" wrapText="1"/>
      <protection locked="0"/>
    </xf>
    <xf numFmtId="0" fontId="3" fillId="54" borderId="2" xfId="0" applyFont="1" applyFill="1" applyBorder="1" applyAlignment="1" applyProtection="1">
      <alignment vertical="center" wrapText="1"/>
      <protection locked="0"/>
    </xf>
    <xf numFmtId="0" fontId="2" fillId="0" borderId="3" xfId="0" applyFont="1" applyFill="1" applyBorder="1" applyAlignment="1">
      <alignment horizontal="center" vertical="center" wrapText="1"/>
    </xf>
    <xf numFmtId="0" fontId="2" fillId="0" borderId="3" xfId="0" applyFont="1" applyFill="1" applyBorder="1" applyAlignment="1" applyProtection="1">
      <alignment horizontal="center" vertical="center" wrapText="1"/>
      <protection locked="0"/>
    </xf>
    <xf numFmtId="0" fontId="2" fillId="0" borderId="3" xfId="0" applyFont="1" applyFill="1" applyBorder="1" applyAlignment="1">
      <alignment horizontal="center" vertical="center"/>
    </xf>
    <xf numFmtId="9" fontId="7" fillId="0" borderId="8" xfId="0" applyNumberFormat="1" applyFont="1" applyBorder="1" applyAlignment="1">
      <alignment horizontal="center" vertical="center"/>
    </xf>
    <xf numFmtId="0" fontId="3" fillId="54" borderId="3" xfId="0" applyFont="1" applyFill="1" applyBorder="1" applyAlignment="1" applyProtection="1">
      <alignment horizontal="left" vertical="center" wrapText="1"/>
      <protection locked="0"/>
    </xf>
    <xf numFmtId="0" fontId="2" fillId="0" borderId="4" xfId="0" applyFont="1" applyFill="1" applyBorder="1" applyAlignment="1" applyProtection="1">
      <alignment horizontal="center" vertical="center" wrapText="1"/>
      <protection locked="0"/>
    </xf>
    <xf numFmtId="0" fontId="3" fillId="33" borderId="5" xfId="0" applyFont="1" applyFill="1" applyBorder="1" applyAlignment="1" applyProtection="1">
      <alignment horizontal="center" vertical="center"/>
      <protection locked="0"/>
    </xf>
    <xf numFmtId="0" fontId="3" fillId="33" borderId="6" xfId="0" applyFont="1" applyFill="1" applyBorder="1" applyAlignment="1" applyProtection="1">
      <alignment horizontal="center" vertical="center"/>
      <protection locked="0"/>
    </xf>
    <xf numFmtId="0" fontId="3" fillId="33" borderId="4" xfId="0" applyFont="1" applyFill="1" applyBorder="1" applyAlignment="1" applyProtection="1">
      <alignment horizontal="center" vertical="center"/>
      <protection locked="0"/>
    </xf>
    <xf numFmtId="0" fontId="3" fillId="53" borderId="5" xfId="0" applyFont="1" applyFill="1" applyBorder="1" applyAlignment="1" applyProtection="1">
      <alignment horizontal="center" vertical="center"/>
      <protection locked="0"/>
    </xf>
    <xf numFmtId="0" fontId="3" fillId="53" borderId="6" xfId="0" applyFont="1" applyFill="1" applyBorder="1" applyAlignment="1" applyProtection="1">
      <alignment horizontal="center" vertical="center"/>
      <protection locked="0"/>
    </xf>
    <xf numFmtId="0" fontId="3" fillId="53" borderId="4" xfId="0" applyFont="1" applyFill="1" applyBorder="1" applyAlignment="1" applyProtection="1">
      <alignment horizontal="center" vertical="center"/>
      <protection locked="0"/>
    </xf>
    <xf numFmtId="0" fontId="3" fillId="36" borderId="5" xfId="0" applyFont="1" applyFill="1" applyBorder="1" applyAlignment="1">
      <alignment horizontal="center" vertical="center"/>
    </xf>
    <xf numFmtId="0" fontId="3" fillId="36" borderId="6" xfId="0" applyFont="1" applyFill="1" applyBorder="1" applyAlignment="1">
      <alignment horizontal="center" vertical="center"/>
    </xf>
    <xf numFmtId="0" fontId="3" fillId="36" borderId="4" xfId="0" applyFont="1" applyFill="1" applyBorder="1" applyAlignment="1">
      <alignment horizontal="center" vertical="center"/>
    </xf>
    <xf numFmtId="0" fontId="18" fillId="0" borderId="0" xfId="0" applyFont="1" applyAlignment="1">
      <alignment horizontal="center" vertical="center"/>
    </xf>
    <xf numFmtId="0" fontId="18" fillId="0" borderId="0" xfId="0" applyFont="1" applyAlignment="1">
      <alignment horizontal="center" vertical="center" wrapText="1"/>
    </xf>
    <xf numFmtId="0" fontId="23" fillId="0" borderId="0" xfId="0" applyFont="1" applyAlignment="1">
      <alignment horizontal="center" vertical="center" wrapText="1"/>
    </xf>
    <xf numFmtId="0" fontId="3" fillId="2" borderId="1" xfId="0" applyFont="1" applyFill="1" applyBorder="1" applyAlignment="1">
      <alignment horizontal="center" vertical="center"/>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31" borderId="5" xfId="0" applyFont="1" applyFill="1" applyBorder="1" applyAlignment="1">
      <alignment horizontal="center" vertical="center"/>
    </xf>
    <xf numFmtId="0" fontId="3" fillId="31" borderId="6" xfId="0" applyFont="1" applyFill="1" applyBorder="1" applyAlignment="1">
      <alignment horizontal="center" vertical="center"/>
    </xf>
    <xf numFmtId="0" fontId="3" fillId="31" borderId="4" xfId="0" applyFont="1" applyFill="1" applyBorder="1" applyAlignment="1">
      <alignment horizontal="center" vertical="center"/>
    </xf>
    <xf numFmtId="0" fontId="3" fillId="32" borderId="5" xfId="0" applyFont="1" applyFill="1" applyBorder="1" applyAlignment="1" applyProtection="1">
      <alignment horizontal="center" vertical="center"/>
      <protection locked="0"/>
    </xf>
    <xf numFmtId="0" fontId="3" fillId="32" borderId="6" xfId="0" applyFont="1" applyFill="1" applyBorder="1" applyAlignment="1" applyProtection="1">
      <alignment horizontal="center" vertical="center"/>
      <protection locked="0"/>
    </xf>
    <xf numFmtId="0" fontId="3" fillId="32" borderId="4" xfId="0" applyFont="1" applyFill="1" applyBorder="1" applyAlignment="1" applyProtection="1">
      <alignment horizontal="center" vertical="center"/>
      <protection locked="0"/>
    </xf>
    <xf numFmtId="0" fontId="3" fillId="54" borderId="5" xfId="0" applyFont="1" applyFill="1" applyBorder="1" applyAlignment="1" applyProtection="1">
      <alignment horizontal="center" vertical="center" wrapText="1"/>
      <protection locked="0"/>
    </xf>
    <xf numFmtId="0" fontId="3" fillId="54" borderId="6" xfId="0" applyFont="1" applyFill="1" applyBorder="1" applyAlignment="1" applyProtection="1">
      <alignment horizontal="center" vertical="center" wrapText="1"/>
      <protection locked="0"/>
    </xf>
    <xf numFmtId="0" fontId="3" fillId="54" borderId="4" xfId="0" applyFont="1" applyFill="1" applyBorder="1" applyAlignment="1" applyProtection="1">
      <alignment horizontal="center" vertical="center" wrapText="1"/>
      <protection locked="0"/>
    </xf>
    <xf numFmtId="0" fontId="3" fillId="36" borderId="3" xfId="0" applyFont="1" applyFill="1" applyBorder="1" applyAlignment="1">
      <alignment horizontal="center" vertical="center"/>
    </xf>
    <xf numFmtId="0" fontId="20" fillId="0" borderId="3" xfId="0" applyFont="1" applyBorder="1" applyAlignment="1">
      <alignment horizontal="center" vertical="center"/>
    </xf>
    <xf numFmtId="0" fontId="20" fillId="0" borderId="3" xfId="0" applyFont="1" applyBorder="1" applyAlignment="1">
      <alignment horizontal="center" vertical="center" wrapText="1"/>
    </xf>
    <xf numFmtId="0" fontId="3" fillId="2" borderId="3"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3" fillId="54" borderId="5" xfId="0" applyFont="1" applyFill="1" applyBorder="1" applyAlignment="1" applyProtection="1">
      <alignment horizontal="center" vertical="center"/>
      <protection locked="0"/>
    </xf>
    <xf numFmtId="0" fontId="3" fillId="54" borderId="6" xfId="0" applyFont="1" applyFill="1" applyBorder="1" applyAlignment="1" applyProtection="1">
      <alignment horizontal="center" vertical="center"/>
      <protection locked="0"/>
    </xf>
    <xf numFmtId="0" fontId="3" fillId="54" borderId="4" xfId="0" applyFont="1" applyFill="1" applyBorder="1" applyAlignment="1" applyProtection="1">
      <alignment horizontal="center" vertical="center"/>
      <protection locked="0"/>
    </xf>
  </cellXfs>
  <cellStyles count="15">
    <cellStyle name="Bueno" xfId="3" builtinId="26"/>
    <cellStyle name="Incorrecto" xfId="5" builtinId="27"/>
    <cellStyle name="Millares" xfId="14" builtinId="3"/>
    <cellStyle name="Moneda 2" xfId="9"/>
    <cellStyle name="Moneda 2 2" xfId="11"/>
    <cellStyle name="Moneda 2 2 2" xfId="13"/>
    <cellStyle name="Moneda 2 3" xfId="12"/>
    <cellStyle name="Neutral" xfId="6" builtinId="28"/>
    <cellStyle name="Normal" xfId="0" builtinId="0"/>
    <cellStyle name="Normal 2" xfId="4"/>
    <cellStyle name="Normal 3" xfId="8"/>
    <cellStyle name="Normal 3 2" xfId="10"/>
    <cellStyle name="Normal 7" xfId="2"/>
    <cellStyle name="Porcentaje" xfId="1" builtinId="5"/>
    <cellStyle name="Porcentaje 2" xfId="7"/>
  </cellStyles>
  <dxfs count="45">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99"/>
        </patternFill>
      </fill>
    </dxf>
    <dxf>
      <fill>
        <patternFill>
          <bgColor rgb="FFFF999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b/>
        <i val="0"/>
        <color theme="0"/>
      </font>
      <fill>
        <patternFill>
          <bgColor rgb="FFE43C3C"/>
        </patternFill>
      </fill>
    </dxf>
    <dxf>
      <font>
        <b/>
        <i val="0"/>
        <color theme="1"/>
      </font>
      <fill>
        <patternFill>
          <bgColor theme="7" tint="0.39994506668294322"/>
        </patternFill>
      </fill>
    </dxf>
    <dxf>
      <font>
        <b/>
        <i val="0"/>
        <color theme="1"/>
      </font>
      <fill>
        <patternFill>
          <bgColor theme="9"/>
        </patternFill>
      </fill>
    </dxf>
    <dxf>
      <font>
        <b/>
        <i val="0"/>
        <color theme="0"/>
      </font>
      <fill>
        <patternFill>
          <bgColor rgb="FFE43C3C"/>
        </patternFill>
      </fill>
    </dxf>
    <dxf>
      <font>
        <b/>
        <i val="0"/>
        <color theme="1"/>
      </font>
      <fill>
        <patternFill>
          <bgColor theme="7" tint="0.39994506668294322"/>
        </patternFill>
      </fill>
    </dxf>
    <dxf>
      <font>
        <b/>
        <i val="0"/>
        <color theme="1"/>
      </font>
      <fill>
        <patternFill>
          <bgColor theme="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99"/>
        </patternFill>
      </fill>
    </dxf>
    <dxf>
      <fill>
        <patternFill>
          <bgColor rgb="FFFF9999"/>
        </patternFill>
      </fill>
    </dxf>
    <dxf>
      <fill>
        <patternFill>
          <bgColor rgb="FFFF9999"/>
        </patternFill>
      </fill>
    </dxf>
  </dxfs>
  <tableStyles count="0" defaultTableStyle="TableStyleMedium2" defaultPivotStyle="PivotStyleLight16"/>
  <colors>
    <mruColors>
      <color rgb="FF73D3CE"/>
      <color rgb="FFF28AF4"/>
      <color rgb="FFFACECE"/>
      <color rgb="FFAAE4E1"/>
      <color rgb="FFF49A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L1048576"/>
  <sheetViews>
    <sheetView showGridLines="0" topLeftCell="F1" zoomScale="87" zoomScaleNormal="87" zoomScaleSheetLayoutView="80" workbookViewId="0">
      <pane ySplit="3" topLeftCell="A4" activePane="bottomLeft" state="frozen"/>
      <selection activeCell="P1" sqref="P1"/>
      <selection pane="bottomLeft" activeCell="F448" sqref="F448"/>
    </sheetView>
  </sheetViews>
  <sheetFormatPr baseColWidth="10" defaultColWidth="11.42578125" defaultRowHeight="39.950000000000003" customHeight="1" x14ac:dyDescent="0.25"/>
  <cols>
    <col min="1" max="1" width="6.85546875" style="8" customWidth="1"/>
    <col min="2" max="2" width="10.5703125" style="8" customWidth="1"/>
    <col min="3" max="3" width="33.7109375" style="121" customWidth="1"/>
    <col min="4" max="4" width="16.7109375" style="8" customWidth="1"/>
    <col min="5" max="5" width="87" style="356" customWidth="1"/>
    <col min="6" max="6" width="26.85546875" style="121" customWidth="1"/>
    <col min="7" max="7" width="17.42578125" style="8" customWidth="1"/>
    <col min="8" max="8" width="11.42578125" style="8" customWidth="1"/>
    <col min="9" max="9" width="17.7109375" style="8" customWidth="1"/>
    <col min="10" max="10" width="12.5703125" style="8" customWidth="1"/>
    <col min="11" max="11" width="17.28515625" style="8" customWidth="1"/>
    <col min="12" max="12" width="17.7109375" style="33" customWidth="1"/>
    <col min="13" max="13" width="12.5703125" style="8" customWidth="1"/>
    <col min="14" max="14" width="16.85546875" style="8" customWidth="1"/>
    <col min="15" max="15" width="17.7109375" style="33" customWidth="1"/>
    <col min="16" max="16" width="13.28515625" style="8" customWidth="1"/>
    <col min="17" max="17" width="13" style="8" customWidth="1"/>
    <col min="18" max="18" width="22" style="33" customWidth="1"/>
    <col min="19" max="19" width="15.85546875" style="8" customWidth="1"/>
    <col min="20" max="20" width="12.5703125" style="8" customWidth="1"/>
    <col min="21" max="21" width="18.42578125" style="33" customWidth="1"/>
    <col min="22" max="22" width="15.28515625" style="6" customWidth="1"/>
    <col min="23" max="23" width="18.28515625" style="6" customWidth="1"/>
    <col min="24" max="24" width="27.42578125" style="395" customWidth="1"/>
    <col min="25" max="25" width="11.42578125" style="6" customWidth="1"/>
    <col min="26" max="26" width="27.28515625" style="6" customWidth="1"/>
    <col min="27" max="33" width="17.5703125" style="395" customWidth="1"/>
    <col min="34" max="34" width="20.140625" style="8" customWidth="1"/>
    <col min="35" max="35" width="22.42578125" style="8" customWidth="1"/>
    <col min="36" max="36" width="20.28515625" style="8" customWidth="1"/>
    <col min="37" max="37" width="16.28515625" style="8" customWidth="1"/>
    <col min="38" max="38" width="11.7109375" style="8" customWidth="1"/>
    <col min="39" max="16384" width="11.42578125" style="3"/>
  </cols>
  <sheetData>
    <row r="1" spans="1:38" s="2" customFormat="1" ht="39.950000000000003" customHeight="1" x14ac:dyDescent="0.4">
      <c r="A1" s="582" t="s">
        <v>1216</v>
      </c>
      <c r="B1" s="582"/>
      <c r="C1" s="583"/>
      <c r="D1" s="582"/>
      <c r="E1" s="584"/>
      <c r="F1" s="583"/>
      <c r="G1" s="582"/>
      <c r="H1" s="582"/>
      <c r="I1" s="582"/>
      <c r="J1" s="582"/>
      <c r="K1" s="582"/>
      <c r="L1" s="582"/>
      <c r="M1" s="582"/>
      <c r="N1" s="582"/>
      <c r="O1" s="582"/>
      <c r="P1" s="582"/>
      <c r="Q1" s="582"/>
      <c r="R1" s="582"/>
      <c r="S1" s="7"/>
      <c r="T1" s="7"/>
      <c r="U1" s="312"/>
      <c r="V1" s="49"/>
      <c r="W1" s="49"/>
      <c r="X1" s="313"/>
      <c r="Y1" s="1"/>
      <c r="Z1" s="1"/>
      <c r="AA1" s="316"/>
      <c r="AB1" s="509"/>
      <c r="AC1" s="509"/>
      <c r="AD1" s="509"/>
      <c r="AE1" s="509"/>
      <c r="AF1" s="509"/>
      <c r="AG1" s="509"/>
      <c r="AH1" s="34"/>
      <c r="AI1" s="34"/>
      <c r="AJ1" s="34"/>
      <c r="AK1" s="34"/>
      <c r="AL1" s="34"/>
    </row>
    <row r="2" spans="1:38" ht="39.950000000000003" customHeight="1" x14ac:dyDescent="0.25">
      <c r="E2" s="265"/>
      <c r="J2" s="585" t="s">
        <v>1</v>
      </c>
      <c r="K2" s="585"/>
      <c r="L2" s="585"/>
      <c r="M2" s="586" t="s">
        <v>2</v>
      </c>
      <c r="N2" s="586"/>
      <c r="O2" s="586"/>
      <c r="P2" s="587" t="s">
        <v>3</v>
      </c>
      <c r="Q2" s="587"/>
      <c r="R2" s="587"/>
      <c r="S2" s="588" t="s">
        <v>2977</v>
      </c>
      <c r="T2" s="589"/>
      <c r="U2" s="590"/>
      <c r="V2" s="591" t="s">
        <v>2978</v>
      </c>
      <c r="W2" s="592"/>
      <c r="X2" s="593"/>
      <c r="Y2" s="573" t="s">
        <v>3262</v>
      </c>
      <c r="Z2" s="574"/>
      <c r="AA2" s="575"/>
      <c r="AB2" s="576" t="s">
        <v>4075</v>
      </c>
      <c r="AC2" s="577"/>
      <c r="AD2" s="578"/>
      <c r="AE2" s="594" t="s">
        <v>4105</v>
      </c>
      <c r="AF2" s="595"/>
      <c r="AG2" s="596"/>
      <c r="AH2" s="579" t="s">
        <v>3858</v>
      </c>
      <c r="AI2" s="580"/>
      <c r="AJ2" s="580"/>
      <c r="AK2" s="580"/>
      <c r="AL2" s="581"/>
    </row>
    <row r="3" spans="1:38" s="77" customFormat="1" ht="39.950000000000003" customHeight="1" x14ac:dyDescent="0.25">
      <c r="A3" s="250" t="s">
        <v>4</v>
      </c>
      <c r="B3" s="250" t="s">
        <v>2510</v>
      </c>
      <c r="C3" s="250" t="s">
        <v>1217</v>
      </c>
      <c r="D3" s="250" t="s">
        <v>7</v>
      </c>
      <c r="E3" s="251" t="s">
        <v>8</v>
      </c>
      <c r="F3" s="250" t="s">
        <v>1218</v>
      </c>
      <c r="G3" s="250" t="s">
        <v>1219</v>
      </c>
      <c r="H3" s="250" t="s">
        <v>9</v>
      </c>
      <c r="I3" s="250" t="s">
        <v>10</v>
      </c>
      <c r="J3" s="250" t="s">
        <v>11</v>
      </c>
      <c r="K3" s="250" t="s">
        <v>12</v>
      </c>
      <c r="L3" s="252" t="s">
        <v>13</v>
      </c>
      <c r="M3" s="250" t="s">
        <v>11</v>
      </c>
      <c r="N3" s="250" t="s">
        <v>12</v>
      </c>
      <c r="O3" s="253" t="s">
        <v>13</v>
      </c>
      <c r="P3" s="250" t="s">
        <v>11</v>
      </c>
      <c r="Q3" s="250" t="s">
        <v>12</v>
      </c>
      <c r="R3" s="254" t="s">
        <v>13</v>
      </c>
      <c r="S3" s="255" t="s">
        <v>11</v>
      </c>
      <c r="T3" s="255" t="s">
        <v>12</v>
      </c>
      <c r="U3" s="404" t="s">
        <v>13</v>
      </c>
      <c r="V3" s="256" t="s">
        <v>11</v>
      </c>
      <c r="W3" s="256" t="s">
        <v>12</v>
      </c>
      <c r="X3" s="63" t="s">
        <v>13</v>
      </c>
      <c r="Y3" s="256" t="s">
        <v>11</v>
      </c>
      <c r="Z3" s="256" t="s">
        <v>12</v>
      </c>
      <c r="AA3" s="257" t="s">
        <v>13</v>
      </c>
      <c r="AB3" s="256" t="s">
        <v>11</v>
      </c>
      <c r="AC3" s="256" t="s">
        <v>12</v>
      </c>
      <c r="AD3" s="508" t="s">
        <v>13</v>
      </c>
      <c r="AE3" s="566" t="s">
        <v>11</v>
      </c>
      <c r="AF3" s="566" t="s">
        <v>4106</v>
      </c>
      <c r="AG3" s="566" t="s">
        <v>4120</v>
      </c>
      <c r="AH3" s="258" t="s">
        <v>11</v>
      </c>
      <c r="AI3" s="258" t="s">
        <v>12</v>
      </c>
      <c r="AJ3" s="258" t="s">
        <v>3269</v>
      </c>
      <c r="AK3" s="258" t="s">
        <v>3265</v>
      </c>
      <c r="AL3" s="258" t="s">
        <v>3266</v>
      </c>
    </row>
    <row r="4" spans="1:38" s="77" customFormat="1" ht="15.75" hidden="1" customHeight="1" x14ac:dyDescent="0.25">
      <c r="A4" s="64">
        <v>1</v>
      </c>
      <c r="B4" s="64" t="s">
        <v>407</v>
      </c>
      <c r="C4" s="64" t="s">
        <v>1220</v>
      </c>
      <c r="D4" s="64" t="s">
        <v>1221</v>
      </c>
      <c r="E4" s="59" t="s">
        <v>1222</v>
      </c>
      <c r="F4" s="64" t="s">
        <v>1223</v>
      </c>
      <c r="G4" s="64" t="s">
        <v>1224</v>
      </c>
      <c r="H4" s="65">
        <v>1</v>
      </c>
      <c r="I4" s="64" t="s">
        <v>18</v>
      </c>
      <c r="J4" s="66">
        <v>0</v>
      </c>
      <c r="K4" s="66">
        <v>0</v>
      </c>
      <c r="L4" s="67" t="s">
        <v>26</v>
      </c>
      <c r="M4" s="68">
        <v>0</v>
      </c>
      <c r="N4" s="68">
        <v>0</v>
      </c>
      <c r="O4" s="67" t="s">
        <v>26</v>
      </c>
      <c r="P4" s="66">
        <v>0</v>
      </c>
      <c r="Q4" s="66">
        <v>0</v>
      </c>
      <c r="R4" s="67" t="s">
        <v>26</v>
      </c>
      <c r="S4" s="68">
        <v>0</v>
      </c>
      <c r="T4" s="68">
        <v>0</v>
      </c>
      <c r="U4" s="67" t="s">
        <v>26</v>
      </c>
      <c r="V4" s="32">
        <v>0</v>
      </c>
      <c r="W4" s="32">
        <v>0</v>
      </c>
      <c r="X4" s="46" t="s">
        <v>3385</v>
      </c>
      <c r="Y4" s="32">
        <v>0</v>
      </c>
      <c r="Z4" s="32">
        <v>0</v>
      </c>
      <c r="AA4" s="235" t="s">
        <v>3385</v>
      </c>
      <c r="AB4" s="59"/>
      <c r="AC4" s="59"/>
      <c r="AD4" s="59"/>
      <c r="AE4" s="556"/>
      <c r="AF4" s="556"/>
      <c r="AG4" s="556"/>
      <c r="AH4" s="527">
        <f t="shared" ref="AH4:AH40" si="0">J4+M4+P4+S4+V4+Y4</f>
        <v>0</v>
      </c>
      <c r="AI4" s="64">
        <f t="shared" ref="AI4:AI40" si="1">K4+N4+Q4+T4+W4+Z4</f>
        <v>0</v>
      </c>
      <c r="AJ4" s="96" t="e">
        <f>+AH4/AI4</f>
        <v>#DIV/0!</v>
      </c>
      <c r="AK4" s="96" t="e">
        <f t="shared" ref="AK4:AK35" si="2">+AJ4/H4</f>
        <v>#DIV/0!</v>
      </c>
      <c r="AL4" s="9" t="s">
        <v>4070</v>
      </c>
    </row>
    <row r="5" spans="1:38" s="77" customFormat="1" ht="15.75" hidden="1" customHeight="1" x14ac:dyDescent="0.25">
      <c r="A5" s="64">
        <v>2</v>
      </c>
      <c r="B5" s="64" t="s">
        <v>407</v>
      </c>
      <c r="C5" s="64" t="s">
        <v>1220</v>
      </c>
      <c r="D5" s="64" t="s">
        <v>1225</v>
      </c>
      <c r="E5" s="324" t="s">
        <v>1226</v>
      </c>
      <c r="F5" s="64" t="s">
        <v>1227</v>
      </c>
      <c r="G5" s="64" t="s">
        <v>1228</v>
      </c>
      <c r="H5" s="65">
        <v>1</v>
      </c>
      <c r="I5" s="64" t="s">
        <v>18</v>
      </c>
      <c r="J5" s="64">
        <v>222</v>
      </c>
      <c r="K5" s="64">
        <v>222</v>
      </c>
      <c r="L5" s="70" t="s">
        <v>1229</v>
      </c>
      <c r="M5" s="71">
        <v>311</v>
      </c>
      <c r="N5" s="64">
        <v>311</v>
      </c>
      <c r="O5" s="72" t="s">
        <v>1229</v>
      </c>
      <c r="P5" s="64">
        <v>283</v>
      </c>
      <c r="Q5" s="64">
        <v>283</v>
      </c>
      <c r="R5" s="73" t="s">
        <v>1229</v>
      </c>
      <c r="S5" s="32">
        <v>239</v>
      </c>
      <c r="T5" s="32">
        <v>239</v>
      </c>
      <c r="U5" s="74" t="s">
        <v>3030</v>
      </c>
      <c r="V5" s="32">
        <v>280</v>
      </c>
      <c r="W5" s="32">
        <v>280</v>
      </c>
      <c r="X5" s="46" t="s">
        <v>3030</v>
      </c>
      <c r="Y5" s="16">
        <v>272</v>
      </c>
      <c r="Z5" s="16">
        <v>272</v>
      </c>
      <c r="AA5" s="235" t="s">
        <v>3030</v>
      </c>
      <c r="AB5" s="59"/>
      <c r="AC5" s="59"/>
      <c r="AD5" s="59"/>
      <c r="AE5" s="556"/>
      <c r="AF5" s="556"/>
      <c r="AG5" s="556"/>
      <c r="AH5" s="528">
        <f t="shared" si="0"/>
        <v>1607</v>
      </c>
      <c r="AI5" s="107">
        <f t="shared" si="1"/>
        <v>1607</v>
      </c>
      <c r="AJ5" s="96">
        <f>+AH5/AI5</f>
        <v>1</v>
      </c>
      <c r="AK5" s="96">
        <f t="shared" si="2"/>
        <v>1</v>
      </c>
      <c r="AL5" s="64" t="s">
        <v>4072</v>
      </c>
    </row>
    <row r="6" spans="1:38" s="77" customFormat="1" ht="15.75" hidden="1" customHeight="1" x14ac:dyDescent="0.25">
      <c r="A6" s="64">
        <v>3</v>
      </c>
      <c r="B6" s="64" t="s">
        <v>407</v>
      </c>
      <c r="C6" s="64" t="s">
        <v>1220</v>
      </c>
      <c r="D6" s="64" t="s">
        <v>1230</v>
      </c>
      <c r="E6" s="324" t="s">
        <v>1231</v>
      </c>
      <c r="F6" s="64" t="s">
        <v>1232</v>
      </c>
      <c r="G6" s="64" t="s">
        <v>1228</v>
      </c>
      <c r="H6" s="65">
        <v>1</v>
      </c>
      <c r="I6" s="64" t="s">
        <v>18</v>
      </c>
      <c r="J6" s="64">
        <v>324</v>
      </c>
      <c r="K6" s="64">
        <v>324</v>
      </c>
      <c r="L6" s="70" t="s">
        <v>1229</v>
      </c>
      <c r="M6" s="71">
        <v>350</v>
      </c>
      <c r="N6" s="64">
        <v>350</v>
      </c>
      <c r="O6" s="72" t="s">
        <v>1229</v>
      </c>
      <c r="P6" s="64">
        <v>417</v>
      </c>
      <c r="Q6" s="64">
        <v>417</v>
      </c>
      <c r="R6" s="73" t="s">
        <v>1229</v>
      </c>
      <c r="S6" s="32">
        <v>256</v>
      </c>
      <c r="T6" s="32">
        <v>256</v>
      </c>
      <c r="U6" s="75" t="s">
        <v>3030</v>
      </c>
      <c r="V6" s="32">
        <v>344</v>
      </c>
      <c r="W6" s="32">
        <v>344</v>
      </c>
      <c r="X6" s="46" t="s">
        <v>3030</v>
      </c>
      <c r="Y6" s="16">
        <v>306</v>
      </c>
      <c r="Z6" s="16">
        <v>306</v>
      </c>
      <c r="AA6" s="235" t="s">
        <v>3030</v>
      </c>
      <c r="AB6" s="59"/>
      <c r="AC6" s="59"/>
      <c r="AD6" s="59"/>
      <c r="AE6" s="556"/>
      <c r="AF6" s="556"/>
      <c r="AG6" s="556"/>
      <c r="AH6" s="528">
        <f t="shared" si="0"/>
        <v>1997</v>
      </c>
      <c r="AI6" s="107">
        <f t="shared" si="1"/>
        <v>1997</v>
      </c>
      <c r="AJ6" s="96">
        <f t="shared" ref="AJ6:AJ67" si="3">+AH6/AI6</f>
        <v>1</v>
      </c>
      <c r="AK6" s="96">
        <f t="shared" si="2"/>
        <v>1</v>
      </c>
      <c r="AL6" s="64" t="s">
        <v>4072</v>
      </c>
    </row>
    <row r="7" spans="1:38" s="77" customFormat="1" ht="15.75" hidden="1" customHeight="1" x14ac:dyDescent="0.25">
      <c r="A7" s="64">
        <v>4</v>
      </c>
      <c r="B7" s="64" t="s">
        <v>407</v>
      </c>
      <c r="C7" s="64" t="s">
        <v>1220</v>
      </c>
      <c r="D7" s="64" t="s">
        <v>8</v>
      </c>
      <c r="E7" s="324" t="s">
        <v>1233</v>
      </c>
      <c r="F7" s="64" t="s">
        <v>1234</v>
      </c>
      <c r="G7" s="64" t="s">
        <v>1228</v>
      </c>
      <c r="H7" s="65">
        <v>1</v>
      </c>
      <c r="I7" s="64" t="s">
        <v>18</v>
      </c>
      <c r="J7" s="64">
        <v>54</v>
      </c>
      <c r="K7" s="64">
        <v>54</v>
      </c>
      <c r="L7" s="70" t="s">
        <v>1229</v>
      </c>
      <c r="M7" s="71">
        <v>43</v>
      </c>
      <c r="N7" s="64">
        <v>43</v>
      </c>
      <c r="O7" s="72" t="s">
        <v>1229</v>
      </c>
      <c r="P7" s="64">
        <v>47</v>
      </c>
      <c r="Q7" s="64">
        <v>47</v>
      </c>
      <c r="R7" s="73" t="s">
        <v>1229</v>
      </c>
      <c r="S7" s="32">
        <v>56</v>
      </c>
      <c r="T7" s="32">
        <v>56</v>
      </c>
      <c r="U7" s="74" t="s">
        <v>3033</v>
      </c>
      <c r="V7" s="32">
        <v>43</v>
      </c>
      <c r="W7" s="32">
        <v>43</v>
      </c>
      <c r="X7" s="46" t="s">
        <v>3030</v>
      </c>
      <c r="Y7" s="32">
        <v>68</v>
      </c>
      <c r="Z7" s="32">
        <v>68</v>
      </c>
      <c r="AA7" s="235" t="s">
        <v>3030</v>
      </c>
      <c r="AB7" s="59"/>
      <c r="AC7" s="59"/>
      <c r="AD7" s="59"/>
      <c r="AE7" s="556"/>
      <c r="AF7" s="556"/>
      <c r="AG7" s="556"/>
      <c r="AH7" s="528">
        <f t="shared" si="0"/>
        <v>311</v>
      </c>
      <c r="AI7" s="107">
        <f t="shared" si="1"/>
        <v>311</v>
      </c>
      <c r="AJ7" s="96">
        <f t="shared" si="3"/>
        <v>1</v>
      </c>
      <c r="AK7" s="96">
        <f t="shared" si="2"/>
        <v>1</v>
      </c>
      <c r="AL7" s="64" t="s">
        <v>4072</v>
      </c>
    </row>
    <row r="8" spans="1:38" s="77" customFormat="1" ht="15.75" hidden="1" customHeight="1" x14ac:dyDescent="0.25">
      <c r="A8" s="64">
        <v>5</v>
      </c>
      <c r="B8" s="64" t="s">
        <v>407</v>
      </c>
      <c r="C8" s="64" t="s">
        <v>1220</v>
      </c>
      <c r="D8" s="64" t="s">
        <v>8</v>
      </c>
      <c r="E8" s="324" t="s">
        <v>1235</v>
      </c>
      <c r="F8" s="64" t="s">
        <v>1234</v>
      </c>
      <c r="G8" s="64" t="s">
        <v>1228</v>
      </c>
      <c r="H8" s="65">
        <v>1</v>
      </c>
      <c r="I8" s="64" t="s">
        <v>18</v>
      </c>
      <c r="J8" s="64">
        <v>14</v>
      </c>
      <c r="K8" s="64">
        <v>14</v>
      </c>
      <c r="L8" s="70"/>
      <c r="M8" s="71">
        <v>9</v>
      </c>
      <c r="N8" s="64">
        <v>9</v>
      </c>
      <c r="O8" s="72" t="s">
        <v>1229</v>
      </c>
      <c r="P8" s="64">
        <v>16</v>
      </c>
      <c r="Q8" s="64">
        <v>16</v>
      </c>
      <c r="R8" s="73" t="s">
        <v>1229</v>
      </c>
      <c r="S8" s="32">
        <v>11</v>
      </c>
      <c r="T8" s="32">
        <v>11</v>
      </c>
      <c r="U8" s="74" t="s">
        <v>3033</v>
      </c>
      <c r="V8" s="32">
        <v>62</v>
      </c>
      <c r="W8" s="32">
        <v>62</v>
      </c>
      <c r="X8" s="46" t="s">
        <v>3030</v>
      </c>
      <c r="Y8" s="32">
        <v>34</v>
      </c>
      <c r="Z8" s="266">
        <v>34</v>
      </c>
      <c r="AA8" s="235" t="s">
        <v>3030</v>
      </c>
      <c r="AB8" s="59"/>
      <c r="AC8" s="59"/>
      <c r="AD8" s="59"/>
      <c r="AE8" s="556"/>
      <c r="AF8" s="556"/>
      <c r="AG8" s="556"/>
      <c r="AH8" s="528">
        <f t="shared" si="0"/>
        <v>146</v>
      </c>
      <c r="AI8" s="107">
        <f t="shared" si="1"/>
        <v>146</v>
      </c>
      <c r="AJ8" s="96">
        <f t="shared" si="3"/>
        <v>1</v>
      </c>
      <c r="AK8" s="96">
        <f t="shared" si="2"/>
        <v>1</v>
      </c>
      <c r="AL8" s="64" t="s">
        <v>4072</v>
      </c>
    </row>
    <row r="9" spans="1:38" s="77" customFormat="1" ht="15.75" hidden="1" customHeight="1" x14ac:dyDescent="0.25">
      <c r="A9" s="64">
        <v>6</v>
      </c>
      <c r="B9" s="64" t="s">
        <v>407</v>
      </c>
      <c r="C9" s="64" t="s">
        <v>1220</v>
      </c>
      <c r="D9" s="64" t="s">
        <v>1230</v>
      </c>
      <c r="E9" s="59" t="s">
        <v>1236</v>
      </c>
      <c r="F9" s="64" t="s">
        <v>1237</v>
      </c>
      <c r="G9" s="64" t="s">
        <v>1238</v>
      </c>
      <c r="H9" s="65">
        <v>1</v>
      </c>
      <c r="I9" s="64" t="s">
        <v>18</v>
      </c>
      <c r="J9" s="66">
        <v>0</v>
      </c>
      <c r="K9" s="66">
        <v>0</v>
      </c>
      <c r="L9" s="67" t="s">
        <v>26</v>
      </c>
      <c r="M9" s="66">
        <v>0</v>
      </c>
      <c r="N9" s="66">
        <v>0</v>
      </c>
      <c r="O9" s="67" t="s">
        <v>26</v>
      </c>
      <c r="P9" s="64">
        <v>0</v>
      </c>
      <c r="Q9" s="66">
        <v>6</v>
      </c>
      <c r="R9" s="76"/>
      <c r="S9" s="68">
        <v>0</v>
      </c>
      <c r="T9" s="68">
        <v>0</v>
      </c>
      <c r="U9" s="67" t="s">
        <v>26</v>
      </c>
      <c r="V9" s="32">
        <v>8</v>
      </c>
      <c r="W9" s="32">
        <v>8</v>
      </c>
      <c r="X9" s="46" t="s">
        <v>3629</v>
      </c>
      <c r="Y9" s="231">
        <v>4</v>
      </c>
      <c r="Z9" s="267">
        <v>4</v>
      </c>
      <c r="AA9" s="235" t="s">
        <v>3629</v>
      </c>
      <c r="AB9" s="59"/>
      <c r="AC9" s="59"/>
      <c r="AD9" s="59"/>
      <c r="AE9" s="556"/>
      <c r="AF9" s="556"/>
      <c r="AG9" s="556"/>
      <c r="AH9" s="528">
        <f t="shared" si="0"/>
        <v>12</v>
      </c>
      <c r="AI9" s="107">
        <f t="shared" si="1"/>
        <v>18</v>
      </c>
      <c r="AJ9" s="96">
        <f t="shared" si="3"/>
        <v>0.66666666666666663</v>
      </c>
      <c r="AK9" s="96">
        <f t="shared" si="2"/>
        <v>0.66666666666666663</v>
      </c>
      <c r="AL9" s="64" t="s">
        <v>4073</v>
      </c>
    </row>
    <row r="10" spans="1:38" s="77" customFormat="1" ht="15.75" hidden="1" customHeight="1" x14ac:dyDescent="0.25">
      <c r="A10" s="64">
        <v>7</v>
      </c>
      <c r="B10" s="64" t="s">
        <v>407</v>
      </c>
      <c r="C10" s="64" t="s">
        <v>1220</v>
      </c>
      <c r="D10" s="64" t="s">
        <v>8</v>
      </c>
      <c r="E10" s="324" t="s">
        <v>1239</v>
      </c>
      <c r="F10" s="64" t="s">
        <v>1240</v>
      </c>
      <c r="G10" s="64" t="s">
        <v>1228</v>
      </c>
      <c r="H10" s="65">
        <v>1</v>
      </c>
      <c r="I10" s="64" t="s">
        <v>18</v>
      </c>
      <c r="J10" s="64">
        <v>224</v>
      </c>
      <c r="K10" s="64">
        <v>224</v>
      </c>
      <c r="L10" s="70" t="s">
        <v>1241</v>
      </c>
      <c r="M10" s="78">
        <v>358</v>
      </c>
      <c r="N10" s="64">
        <v>358</v>
      </c>
      <c r="O10" s="72" t="s">
        <v>2470</v>
      </c>
      <c r="P10" s="64"/>
      <c r="Q10" s="64"/>
      <c r="R10" s="61" t="s">
        <v>3289</v>
      </c>
      <c r="S10" s="32">
        <v>322</v>
      </c>
      <c r="T10" s="32">
        <v>322</v>
      </c>
      <c r="U10" s="75" t="s">
        <v>3032</v>
      </c>
      <c r="V10" s="32">
        <v>373</v>
      </c>
      <c r="W10" s="32">
        <v>373</v>
      </c>
      <c r="X10" s="46" t="s">
        <v>3630</v>
      </c>
      <c r="Y10" s="231">
        <v>238</v>
      </c>
      <c r="Z10" s="267">
        <v>238</v>
      </c>
      <c r="AA10" s="235" t="s">
        <v>3630</v>
      </c>
      <c r="AB10" s="59"/>
      <c r="AC10" s="59"/>
      <c r="AD10" s="59"/>
      <c r="AE10" s="556"/>
      <c r="AF10" s="556"/>
      <c r="AG10" s="556"/>
      <c r="AH10" s="528">
        <f t="shared" si="0"/>
        <v>1515</v>
      </c>
      <c r="AI10" s="107">
        <f t="shared" si="1"/>
        <v>1515</v>
      </c>
      <c r="AJ10" s="96">
        <f t="shared" si="3"/>
        <v>1</v>
      </c>
      <c r="AK10" s="96">
        <f t="shared" si="2"/>
        <v>1</v>
      </c>
      <c r="AL10" s="64" t="s">
        <v>4072</v>
      </c>
    </row>
    <row r="11" spans="1:38" s="77" customFormat="1" ht="15.75" hidden="1" customHeight="1" x14ac:dyDescent="0.25">
      <c r="A11" s="64">
        <v>8</v>
      </c>
      <c r="B11" s="64" t="s">
        <v>407</v>
      </c>
      <c r="C11" s="64" t="s">
        <v>1220</v>
      </c>
      <c r="D11" s="64" t="s">
        <v>8</v>
      </c>
      <c r="E11" s="324" t="s">
        <v>1242</v>
      </c>
      <c r="F11" s="64" t="s">
        <v>1243</v>
      </c>
      <c r="G11" s="64" t="s">
        <v>1228</v>
      </c>
      <c r="H11" s="65">
        <v>1</v>
      </c>
      <c r="I11" s="64" t="s">
        <v>18</v>
      </c>
      <c r="J11" s="64">
        <v>32</v>
      </c>
      <c r="K11" s="64">
        <v>32</v>
      </c>
      <c r="L11" s="70" t="s">
        <v>1244</v>
      </c>
      <c r="M11" s="71">
        <v>29</v>
      </c>
      <c r="N11" s="64">
        <v>29</v>
      </c>
      <c r="O11" s="72" t="s">
        <v>2471</v>
      </c>
      <c r="P11" s="64">
        <v>30</v>
      </c>
      <c r="Q11" s="64">
        <v>30</v>
      </c>
      <c r="R11" s="76" t="s">
        <v>1229</v>
      </c>
      <c r="S11" s="32">
        <v>28</v>
      </c>
      <c r="T11" s="32">
        <v>28</v>
      </c>
      <c r="U11" s="74" t="s">
        <v>3033</v>
      </c>
      <c r="V11" s="32">
        <v>7</v>
      </c>
      <c r="W11" s="32">
        <v>7</v>
      </c>
      <c r="X11" s="46" t="s">
        <v>442</v>
      </c>
      <c r="Y11" s="231">
        <v>34</v>
      </c>
      <c r="Z11" s="267">
        <v>34</v>
      </c>
      <c r="AA11" s="235" t="s">
        <v>442</v>
      </c>
      <c r="AB11" s="59"/>
      <c r="AC11" s="59"/>
      <c r="AD11" s="59"/>
      <c r="AE11" s="556"/>
      <c r="AF11" s="556"/>
      <c r="AG11" s="556"/>
      <c r="AH11" s="528">
        <f t="shared" si="0"/>
        <v>160</v>
      </c>
      <c r="AI11" s="107">
        <f t="shared" si="1"/>
        <v>160</v>
      </c>
      <c r="AJ11" s="96">
        <f t="shared" si="3"/>
        <v>1</v>
      </c>
      <c r="AK11" s="96">
        <f t="shared" si="2"/>
        <v>1</v>
      </c>
      <c r="AL11" s="64" t="s">
        <v>4072</v>
      </c>
    </row>
    <row r="12" spans="1:38" s="77" customFormat="1" ht="15.75" hidden="1" customHeight="1" x14ac:dyDescent="0.25">
      <c r="A12" s="64">
        <v>9</v>
      </c>
      <c r="B12" s="64" t="s">
        <v>407</v>
      </c>
      <c r="C12" s="64" t="s">
        <v>1220</v>
      </c>
      <c r="D12" s="64" t="s">
        <v>1230</v>
      </c>
      <c r="E12" s="324" t="s">
        <v>1245</v>
      </c>
      <c r="F12" s="64" t="s">
        <v>1246</v>
      </c>
      <c r="G12" s="64" t="s">
        <v>1228</v>
      </c>
      <c r="H12" s="65">
        <v>1</v>
      </c>
      <c r="I12" s="64" t="s">
        <v>18</v>
      </c>
      <c r="J12" s="64">
        <v>28</v>
      </c>
      <c r="K12" s="64">
        <v>28</v>
      </c>
      <c r="L12" s="70" t="s">
        <v>1247</v>
      </c>
      <c r="M12" s="71">
        <v>26</v>
      </c>
      <c r="N12" s="64">
        <v>26</v>
      </c>
      <c r="O12" s="72" t="s">
        <v>2471</v>
      </c>
      <c r="P12" s="64">
        <v>23</v>
      </c>
      <c r="Q12" s="64">
        <v>23</v>
      </c>
      <c r="R12" s="76" t="s">
        <v>1229</v>
      </c>
      <c r="S12" s="32">
        <v>19</v>
      </c>
      <c r="T12" s="32">
        <v>19</v>
      </c>
      <c r="U12" s="74" t="s">
        <v>3033</v>
      </c>
      <c r="V12" s="32">
        <v>12</v>
      </c>
      <c r="W12" s="32">
        <v>12</v>
      </c>
      <c r="X12" s="46" t="s">
        <v>442</v>
      </c>
      <c r="Y12" s="231">
        <v>20</v>
      </c>
      <c r="Z12" s="267">
        <v>20</v>
      </c>
      <c r="AA12" s="235" t="s">
        <v>442</v>
      </c>
      <c r="AB12" s="59"/>
      <c r="AC12" s="59"/>
      <c r="AD12" s="59"/>
      <c r="AE12" s="556"/>
      <c r="AF12" s="556"/>
      <c r="AG12" s="556"/>
      <c r="AH12" s="528">
        <f t="shared" si="0"/>
        <v>128</v>
      </c>
      <c r="AI12" s="107">
        <f t="shared" si="1"/>
        <v>128</v>
      </c>
      <c r="AJ12" s="96">
        <f t="shared" si="3"/>
        <v>1</v>
      </c>
      <c r="AK12" s="96">
        <f t="shared" si="2"/>
        <v>1</v>
      </c>
      <c r="AL12" s="64" t="s">
        <v>4072</v>
      </c>
    </row>
    <row r="13" spans="1:38" s="77" customFormat="1" ht="15.75" hidden="1" customHeight="1" x14ac:dyDescent="0.25">
      <c r="A13" s="64">
        <v>10</v>
      </c>
      <c r="B13" s="64" t="s">
        <v>407</v>
      </c>
      <c r="C13" s="64" t="s">
        <v>1220</v>
      </c>
      <c r="D13" s="64" t="s">
        <v>8</v>
      </c>
      <c r="E13" s="324" t="s">
        <v>1248</v>
      </c>
      <c r="F13" s="64" t="s">
        <v>1249</v>
      </c>
      <c r="G13" s="64" t="s">
        <v>1228</v>
      </c>
      <c r="H13" s="65">
        <v>1</v>
      </c>
      <c r="I13" s="64" t="s">
        <v>18</v>
      </c>
      <c r="J13" s="64">
        <v>0</v>
      </c>
      <c r="K13" s="66">
        <v>1</v>
      </c>
      <c r="L13" s="70"/>
      <c r="M13" s="79">
        <v>1</v>
      </c>
      <c r="N13" s="66">
        <v>1</v>
      </c>
      <c r="O13" s="72" t="s">
        <v>1252</v>
      </c>
      <c r="P13" s="64">
        <v>0</v>
      </c>
      <c r="Q13" s="66">
        <v>1</v>
      </c>
      <c r="R13" s="76" t="s">
        <v>2968</v>
      </c>
      <c r="S13" s="32">
        <v>1</v>
      </c>
      <c r="T13" s="32">
        <v>1</v>
      </c>
      <c r="U13" s="74" t="s">
        <v>3033</v>
      </c>
      <c r="V13" s="32">
        <v>6</v>
      </c>
      <c r="W13" s="32">
        <v>6</v>
      </c>
      <c r="X13" s="46" t="s">
        <v>3631</v>
      </c>
      <c r="Y13" s="231">
        <v>47</v>
      </c>
      <c r="Z13" s="267">
        <v>47</v>
      </c>
      <c r="AA13" s="235" t="s">
        <v>3631</v>
      </c>
      <c r="AB13" s="59"/>
      <c r="AC13" s="59"/>
      <c r="AD13" s="59"/>
      <c r="AE13" s="556"/>
      <c r="AF13" s="556"/>
      <c r="AG13" s="556"/>
      <c r="AH13" s="528">
        <f t="shared" si="0"/>
        <v>55</v>
      </c>
      <c r="AI13" s="107">
        <f t="shared" si="1"/>
        <v>57</v>
      </c>
      <c r="AJ13" s="96">
        <f t="shared" si="3"/>
        <v>0.96491228070175439</v>
      </c>
      <c r="AK13" s="96">
        <f t="shared" si="2"/>
        <v>0.96491228070175439</v>
      </c>
      <c r="AL13" s="64" t="s">
        <v>4072</v>
      </c>
    </row>
    <row r="14" spans="1:38" s="77" customFormat="1" ht="15.75" hidden="1" customHeight="1" x14ac:dyDescent="0.25">
      <c r="A14" s="64">
        <v>11</v>
      </c>
      <c r="B14" s="64" t="s">
        <v>407</v>
      </c>
      <c r="C14" s="64" t="s">
        <v>1220</v>
      </c>
      <c r="D14" s="64" t="s">
        <v>8</v>
      </c>
      <c r="E14" s="324" t="s">
        <v>1250</v>
      </c>
      <c r="F14" s="64" t="s">
        <v>1251</v>
      </c>
      <c r="G14" s="64" t="s">
        <v>1228</v>
      </c>
      <c r="H14" s="65">
        <v>1</v>
      </c>
      <c r="I14" s="64" t="s">
        <v>18</v>
      </c>
      <c r="J14" s="64">
        <v>28</v>
      </c>
      <c r="K14" s="64">
        <v>28</v>
      </c>
      <c r="L14" s="70" t="s">
        <v>1252</v>
      </c>
      <c r="M14" s="71">
        <v>26</v>
      </c>
      <c r="N14" s="64">
        <v>26</v>
      </c>
      <c r="O14" s="72" t="s">
        <v>2471</v>
      </c>
      <c r="P14" s="64">
        <v>23</v>
      </c>
      <c r="Q14" s="64">
        <v>23</v>
      </c>
      <c r="R14" s="76" t="s">
        <v>1229</v>
      </c>
      <c r="S14" s="32">
        <v>19</v>
      </c>
      <c r="T14" s="32">
        <v>19</v>
      </c>
      <c r="U14" s="74" t="s">
        <v>3033</v>
      </c>
      <c r="V14" s="32">
        <v>57</v>
      </c>
      <c r="W14" s="32">
        <v>57</v>
      </c>
      <c r="X14" s="46" t="s">
        <v>442</v>
      </c>
      <c r="Y14" s="231">
        <v>52</v>
      </c>
      <c r="Z14" s="267">
        <v>52</v>
      </c>
      <c r="AA14" s="235" t="s">
        <v>442</v>
      </c>
      <c r="AB14" s="59"/>
      <c r="AC14" s="59"/>
      <c r="AD14" s="59"/>
      <c r="AE14" s="556"/>
      <c r="AF14" s="556"/>
      <c r="AG14" s="556"/>
      <c r="AH14" s="528">
        <f t="shared" si="0"/>
        <v>205</v>
      </c>
      <c r="AI14" s="107">
        <f t="shared" si="1"/>
        <v>205</v>
      </c>
      <c r="AJ14" s="96">
        <f t="shared" si="3"/>
        <v>1</v>
      </c>
      <c r="AK14" s="96">
        <f t="shared" si="2"/>
        <v>1</v>
      </c>
      <c r="AL14" s="64" t="s">
        <v>4072</v>
      </c>
    </row>
    <row r="15" spans="1:38" s="77" customFormat="1" ht="15.75" hidden="1" customHeight="1" x14ac:dyDescent="0.25">
      <c r="A15" s="64">
        <v>12</v>
      </c>
      <c r="B15" s="64" t="s">
        <v>407</v>
      </c>
      <c r="C15" s="64" t="s">
        <v>1253</v>
      </c>
      <c r="D15" s="64" t="s">
        <v>1254</v>
      </c>
      <c r="E15" s="324" t="s">
        <v>1255</v>
      </c>
      <c r="F15" s="64" t="s">
        <v>1256</v>
      </c>
      <c r="G15" s="64" t="s">
        <v>1257</v>
      </c>
      <c r="H15" s="65">
        <v>1</v>
      </c>
      <c r="I15" s="64" t="s">
        <v>18</v>
      </c>
      <c r="J15" s="66">
        <v>0</v>
      </c>
      <c r="K15" s="66">
        <v>0</v>
      </c>
      <c r="L15" s="67" t="s">
        <v>26</v>
      </c>
      <c r="M15" s="66">
        <v>0</v>
      </c>
      <c r="N15" s="66">
        <v>0</v>
      </c>
      <c r="O15" s="67" t="s">
        <v>26</v>
      </c>
      <c r="P15" s="66">
        <v>0</v>
      </c>
      <c r="Q15" s="66">
        <v>0</v>
      </c>
      <c r="R15" s="67" t="s">
        <v>26</v>
      </c>
      <c r="S15" s="68">
        <v>0</v>
      </c>
      <c r="T15" s="68">
        <v>0</v>
      </c>
      <c r="U15" s="67" t="s">
        <v>26</v>
      </c>
      <c r="V15" s="68">
        <v>0</v>
      </c>
      <c r="W15" s="68">
        <v>0</v>
      </c>
      <c r="X15" s="67" t="s">
        <v>26</v>
      </c>
      <c r="Y15" s="32">
        <v>353</v>
      </c>
      <c r="Z15" s="32">
        <v>353</v>
      </c>
      <c r="AA15" s="235" t="s">
        <v>3885</v>
      </c>
      <c r="AB15" s="59"/>
      <c r="AC15" s="59"/>
      <c r="AD15" s="59"/>
      <c r="AE15" s="556"/>
      <c r="AF15" s="556"/>
      <c r="AG15" s="556"/>
      <c r="AH15" s="527">
        <f t="shared" si="0"/>
        <v>353</v>
      </c>
      <c r="AI15" s="64">
        <f t="shared" si="1"/>
        <v>353</v>
      </c>
      <c r="AJ15" s="96">
        <f t="shared" si="3"/>
        <v>1</v>
      </c>
      <c r="AK15" s="96">
        <f t="shared" si="2"/>
        <v>1</v>
      </c>
      <c r="AL15" s="64" t="s">
        <v>4072</v>
      </c>
    </row>
    <row r="16" spans="1:38" s="77" customFormat="1" ht="15.75" hidden="1" customHeight="1" x14ac:dyDescent="0.25">
      <c r="A16" s="64">
        <v>13</v>
      </c>
      <c r="B16" s="64" t="s">
        <v>407</v>
      </c>
      <c r="C16" s="64" t="s">
        <v>1253</v>
      </c>
      <c r="D16" s="64" t="s">
        <v>1225</v>
      </c>
      <c r="E16" s="324" t="s">
        <v>1258</v>
      </c>
      <c r="F16" s="64" t="s">
        <v>1259</v>
      </c>
      <c r="G16" s="64" t="s">
        <v>1238</v>
      </c>
      <c r="H16" s="65">
        <v>1</v>
      </c>
      <c r="I16" s="64" t="s">
        <v>18</v>
      </c>
      <c r="J16" s="66">
        <v>0</v>
      </c>
      <c r="K16" s="66">
        <v>0</v>
      </c>
      <c r="L16" s="67" t="s">
        <v>26</v>
      </c>
      <c r="M16" s="66">
        <v>0</v>
      </c>
      <c r="N16" s="66">
        <v>0</v>
      </c>
      <c r="O16" s="67" t="s">
        <v>26</v>
      </c>
      <c r="P16" s="64">
        <v>0</v>
      </c>
      <c r="Q16" s="64">
        <v>0</v>
      </c>
      <c r="R16" s="76" t="s">
        <v>2969</v>
      </c>
      <c r="S16" s="68">
        <v>0</v>
      </c>
      <c r="T16" s="68">
        <v>0</v>
      </c>
      <c r="U16" s="67" t="s">
        <v>26</v>
      </c>
      <c r="V16" s="68">
        <v>0</v>
      </c>
      <c r="W16" s="68">
        <v>0</v>
      </c>
      <c r="X16" s="67" t="s">
        <v>26</v>
      </c>
      <c r="Y16" s="32">
        <v>246</v>
      </c>
      <c r="Z16" s="32">
        <v>246</v>
      </c>
      <c r="AA16" s="235" t="s">
        <v>3885</v>
      </c>
      <c r="AB16" s="59"/>
      <c r="AC16" s="59"/>
      <c r="AD16" s="59"/>
      <c r="AE16" s="556"/>
      <c r="AF16" s="556"/>
      <c r="AG16" s="556"/>
      <c r="AH16" s="527">
        <f t="shared" si="0"/>
        <v>246</v>
      </c>
      <c r="AI16" s="64">
        <f t="shared" si="1"/>
        <v>246</v>
      </c>
      <c r="AJ16" s="96">
        <f t="shared" si="3"/>
        <v>1</v>
      </c>
      <c r="AK16" s="96">
        <f t="shared" si="2"/>
        <v>1</v>
      </c>
      <c r="AL16" s="64" t="s">
        <v>4072</v>
      </c>
    </row>
    <row r="17" spans="1:38" s="77" customFormat="1" ht="15.75" hidden="1" customHeight="1" x14ac:dyDescent="0.25">
      <c r="A17" s="64">
        <v>14</v>
      </c>
      <c r="B17" s="64" t="s">
        <v>407</v>
      </c>
      <c r="C17" s="64" t="s">
        <v>1253</v>
      </c>
      <c r="D17" s="64" t="s">
        <v>1230</v>
      </c>
      <c r="E17" s="324" t="s">
        <v>1260</v>
      </c>
      <c r="F17" s="64" t="s">
        <v>1261</v>
      </c>
      <c r="G17" s="64" t="s">
        <v>1228</v>
      </c>
      <c r="H17" s="65">
        <v>1</v>
      </c>
      <c r="I17" s="64" t="s">
        <v>18</v>
      </c>
      <c r="J17" s="64">
        <v>1</v>
      </c>
      <c r="K17" s="64">
        <v>1</v>
      </c>
      <c r="L17" s="70" t="s">
        <v>426</v>
      </c>
      <c r="M17" s="64">
        <v>0</v>
      </c>
      <c r="N17" s="64">
        <v>0</v>
      </c>
      <c r="O17" s="72"/>
      <c r="P17" s="64">
        <v>1</v>
      </c>
      <c r="Q17" s="64">
        <v>1</v>
      </c>
      <c r="R17" s="76" t="s">
        <v>2968</v>
      </c>
      <c r="S17" s="32">
        <v>1</v>
      </c>
      <c r="T17" s="32">
        <v>1</v>
      </c>
      <c r="U17" s="75" t="s">
        <v>3038</v>
      </c>
      <c r="V17" s="32">
        <v>0</v>
      </c>
      <c r="W17" s="32">
        <v>0</v>
      </c>
      <c r="X17" s="46" t="s">
        <v>3385</v>
      </c>
      <c r="Y17" s="32">
        <v>1</v>
      </c>
      <c r="Z17" s="32">
        <v>1</v>
      </c>
      <c r="AA17" s="235" t="s">
        <v>415</v>
      </c>
      <c r="AB17" s="59"/>
      <c r="AC17" s="59"/>
      <c r="AD17" s="59"/>
      <c r="AE17" s="556"/>
      <c r="AF17" s="556"/>
      <c r="AG17" s="556"/>
      <c r="AH17" s="527">
        <f t="shared" si="0"/>
        <v>4</v>
      </c>
      <c r="AI17" s="64">
        <f t="shared" si="1"/>
        <v>4</v>
      </c>
      <c r="AJ17" s="96">
        <f t="shared" si="3"/>
        <v>1</v>
      </c>
      <c r="AK17" s="96">
        <f t="shared" si="2"/>
        <v>1</v>
      </c>
      <c r="AL17" s="64" t="s">
        <v>4072</v>
      </c>
    </row>
    <row r="18" spans="1:38" s="77" customFormat="1" ht="15.75" hidden="1" customHeight="1" x14ac:dyDescent="0.25">
      <c r="A18" s="64">
        <v>15</v>
      </c>
      <c r="B18" s="64" t="s">
        <v>407</v>
      </c>
      <c r="C18" s="64" t="s">
        <v>1253</v>
      </c>
      <c r="D18" s="64" t="s">
        <v>8</v>
      </c>
      <c r="E18" s="324" t="s">
        <v>1262</v>
      </c>
      <c r="F18" s="64" t="s">
        <v>1263</v>
      </c>
      <c r="G18" s="64" t="s">
        <v>1224</v>
      </c>
      <c r="H18" s="65">
        <v>1</v>
      </c>
      <c r="I18" s="64" t="s">
        <v>18</v>
      </c>
      <c r="J18" s="66">
        <v>0</v>
      </c>
      <c r="K18" s="66">
        <v>0</v>
      </c>
      <c r="L18" s="67" t="s">
        <v>26</v>
      </c>
      <c r="M18" s="66">
        <v>0</v>
      </c>
      <c r="N18" s="66">
        <v>0</v>
      </c>
      <c r="O18" s="67" t="s">
        <v>26</v>
      </c>
      <c r="P18" s="66">
        <v>0</v>
      </c>
      <c r="Q18" s="66">
        <v>0</v>
      </c>
      <c r="R18" s="67" t="s">
        <v>26</v>
      </c>
      <c r="S18" s="68">
        <v>0</v>
      </c>
      <c r="T18" s="68">
        <v>0</v>
      </c>
      <c r="U18" s="67" t="s">
        <v>26</v>
      </c>
      <c r="V18" s="32">
        <v>2</v>
      </c>
      <c r="W18" s="32">
        <v>2</v>
      </c>
      <c r="X18" s="46" t="s">
        <v>3632</v>
      </c>
      <c r="Y18" s="68">
        <v>0</v>
      </c>
      <c r="Z18" s="68">
        <v>0</v>
      </c>
      <c r="AA18" s="452" t="s">
        <v>26</v>
      </c>
      <c r="AB18" s="59"/>
      <c r="AC18" s="59"/>
      <c r="AD18" s="59"/>
      <c r="AE18" s="556"/>
      <c r="AF18" s="556"/>
      <c r="AG18" s="556"/>
      <c r="AH18" s="527">
        <f t="shared" si="0"/>
        <v>2</v>
      </c>
      <c r="AI18" s="64">
        <f t="shared" si="1"/>
        <v>2</v>
      </c>
      <c r="AJ18" s="96">
        <f t="shared" si="3"/>
        <v>1</v>
      </c>
      <c r="AK18" s="96">
        <f t="shared" si="2"/>
        <v>1</v>
      </c>
      <c r="AL18" s="64" t="s">
        <v>4072</v>
      </c>
    </row>
    <row r="19" spans="1:38" s="77" customFormat="1" ht="15.75" hidden="1" customHeight="1" x14ac:dyDescent="0.25">
      <c r="A19" s="64">
        <v>16</v>
      </c>
      <c r="B19" s="64" t="s">
        <v>407</v>
      </c>
      <c r="C19" s="64" t="s">
        <v>1253</v>
      </c>
      <c r="D19" s="64" t="s">
        <v>8</v>
      </c>
      <c r="E19" s="324" t="s">
        <v>1264</v>
      </c>
      <c r="F19" s="64" t="s">
        <v>1265</v>
      </c>
      <c r="G19" s="86" t="s">
        <v>1257</v>
      </c>
      <c r="H19" s="65">
        <v>1</v>
      </c>
      <c r="I19" s="64" t="s">
        <v>18</v>
      </c>
      <c r="J19" s="64">
        <v>1</v>
      </c>
      <c r="K19" s="66">
        <v>2</v>
      </c>
      <c r="L19" s="70" t="s">
        <v>426</v>
      </c>
      <c r="M19" s="71">
        <v>2</v>
      </c>
      <c r="N19" s="66">
        <v>2</v>
      </c>
      <c r="O19" s="72" t="s">
        <v>426</v>
      </c>
      <c r="P19" s="64">
        <v>2</v>
      </c>
      <c r="Q19" s="66">
        <v>2</v>
      </c>
      <c r="R19" s="76" t="s">
        <v>415</v>
      </c>
      <c r="S19" s="32">
        <v>1</v>
      </c>
      <c r="T19" s="32">
        <v>2</v>
      </c>
      <c r="U19" s="75" t="s">
        <v>3038</v>
      </c>
      <c r="V19" s="32">
        <v>1</v>
      </c>
      <c r="W19" s="32">
        <v>2</v>
      </c>
      <c r="X19" s="46" t="s">
        <v>3038</v>
      </c>
      <c r="Y19" s="32">
        <v>1</v>
      </c>
      <c r="Z19" s="32">
        <v>1</v>
      </c>
      <c r="AA19" s="235" t="s">
        <v>3038</v>
      </c>
      <c r="AB19" s="59"/>
      <c r="AC19" s="59"/>
      <c r="AD19" s="59"/>
      <c r="AE19" s="556"/>
      <c r="AF19" s="556"/>
      <c r="AG19" s="556"/>
      <c r="AH19" s="527">
        <f t="shared" si="0"/>
        <v>8</v>
      </c>
      <c r="AI19" s="64">
        <f t="shared" si="1"/>
        <v>11</v>
      </c>
      <c r="AJ19" s="96">
        <f t="shared" si="3"/>
        <v>0.72727272727272729</v>
      </c>
      <c r="AK19" s="96">
        <f t="shared" si="2"/>
        <v>0.72727272727272729</v>
      </c>
      <c r="AL19" s="64" t="s">
        <v>4073</v>
      </c>
    </row>
    <row r="20" spans="1:38" s="77" customFormat="1" ht="15.75" hidden="1" customHeight="1" x14ac:dyDescent="0.25">
      <c r="A20" s="64">
        <v>17</v>
      </c>
      <c r="B20" s="64" t="s">
        <v>407</v>
      </c>
      <c r="C20" s="64" t="s">
        <v>1253</v>
      </c>
      <c r="D20" s="64" t="s">
        <v>8</v>
      </c>
      <c r="E20" s="324" t="s">
        <v>1266</v>
      </c>
      <c r="F20" s="64" t="s">
        <v>1267</v>
      </c>
      <c r="G20" s="86" t="s">
        <v>1228</v>
      </c>
      <c r="H20" s="65">
        <v>1</v>
      </c>
      <c r="I20" s="64" t="s">
        <v>18</v>
      </c>
      <c r="J20" s="64">
        <v>0</v>
      </c>
      <c r="K20" s="66">
        <v>16</v>
      </c>
      <c r="L20" s="70" t="s">
        <v>1268</v>
      </c>
      <c r="M20" s="79">
        <v>1</v>
      </c>
      <c r="N20" s="66">
        <v>16</v>
      </c>
      <c r="O20" s="72" t="s">
        <v>1268</v>
      </c>
      <c r="P20" s="64">
        <v>0</v>
      </c>
      <c r="Q20" s="66">
        <v>16</v>
      </c>
      <c r="R20" s="76" t="s">
        <v>2970</v>
      </c>
      <c r="S20" s="32">
        <v>16</v>
      </c>
      <c r="T20" s="32">
        <v>16</v>
      </c>
      <c r="U20" s="75" t="s">
        <v>415</v>
      </c>
      <c r="V20" s="32">
        <v>84</v>
      </c>
      <c r="W20" s="32">
        <v>16</v>
      </c>
      <c r="X20" s="46" t="s">
        <v>3632</v>
      </c>
      <c r="Y20" s="32"/>
      <c r="Z20" s="32"/>
      <c r="AA20" s="235"/>
      <c r="AB20" s="59"/>
      <c r="AC20" s="59"/>
      <c r="AD20" s="59"/>
      <c r="AE20" s="556"/>
      <c r="AF20" s="556"/>
      <c r="AG20" s="556"/>
      <c r="AH20" s="527">
        <f t="shared" si="0"/>
        <v>101</v>
      </c>
      <c r="AI20" s="64">
        <f t="shared" si="1"/>
        <v>80</v>
      </c>
      <c r="AJ20" s="96">
        <f t="shared" si="3"/>
        <v>1.2625</v>
      </c>
      <c r="AK20" s="96">
        <f t="shared" si="2"/>
        <v>1.2625</v>
      </c>
      <c r="AL20" s="64" t="s">
        <v>4072</v>
      </c>
    </row>
    <row r="21" spans="1:38" s="77" customFormat="1" ht="15.75" hidden="1" customHeight="1" x14ac:dyDescent="0.25">
      <c r="A21" s="64">
        <v>18</v>
      </c>
      <c r="B21" s="64" t="s">
        <v>407</v>
      </c>
      <c r="C21" s="64" t="s">
        <v>1253</v>
      </c>
      <c r="D21" s="64" t="s">
        <v>8</v>
      </c>
      <c r="E21" s="324" t="s">
        <v>1269</v>
      </c>
      <c r="F21" s="64" t="s">
        <v>1270</v>
      </c>
      <c r="G21" s="64" t="s">
        <v>1238</v>
      </c>
      <c r="H21" s="65">
        <v>1</v>
      </c>
      <c r="I21" s="64" t="s">
        <v>18</v>
      </c>
      <c r="J21" s="66">
        <v>0</v>
      </c>
      <c r="K21" s="66">
        <v>0</v>
      </c>
      <c r="L21" s="67" t="s">
        <v>26</v>
      </c>
      <c r="M21" s="64">
        <v>0</v>
      </c>
      <c r="N21" s="64">
        <v>0</v>
      </c>
      <c r="O21" s="72"/>
      <c r="P21" s="64"/>
      <c r="Q21" s="64"/>
      <c r="R21" s="76"/>
      <c r="S21" s="68">
        <v>0</v>
      </c>
      <c r="T21" s="68">
        <v>0</v>
      </c>
      <c r="U21" s="67" t="s">
        <v>26</v>
      </c>
      <c r="V21" s="68">
        <v>0</v>
      </c>
      <c r="W21" s="68">
        <v>0</v>
      </c>
      <c r="X21" s="67" t="s">
        <v>26</v>
      </c>
      <c r="Y21" s="32"/>
      <c r="Z21" s="32"/>
      <c r="AA21" s="235"/>
      <c r="AB21" s="59"/>
      <c r="AC21" s="59"/>
      <c r="AD21" s="59"/>
      <c r="AE21" s="556"/>
      <c r="AF21" s="556"/>
      <c r="AG21" s="556"/>
      <c r="AH21" s="527">
        <f t="shared" si="0"/>
        <v>0</v>
      </c>
      <c r="AI21" s="64">
        <f t="shared" si="1"/>
        <v>0</v>
      </c>
      <c r="AJ21" s="96" t="e">
        <f t="shared" si="3"/>
        <v>#DIV/0!</v>
      </c>
      <c r="AK21" s="96" t="e">
        <f t="shared" si="2"/>
        <v>#DIV/0!</v>
      </c>
      <c r="AL21" s="64" t="s">
        <v>4071</v>
      </c>
    </row>
    <row r="22" spans="1:38" s="77" customFormat="1" ht="15.75" hidden="1" customHeight="1" x14ac:dyDescent="0.25">
      <c r="A22" s="64">
        <v>19</v>
      </c>
      <c r="B22" s="64" t="s">
        <v>407</v>
      </c>
      <c r="C22" s="64" t="s">
        <v>1253</v>
      </c>
      <c r="D22" s="64" t="s">
        <v>8</v>
      </c>
      <c r="E22" s="324" t="s">
        <v>1271</v>
      </c>
      <c r="F22" s="64" t="s">
        <v>1272</v>
      </c>
      <c r="G22" s="64" t="s">
        <v>1228</v>
      </c>
      <c r="H22" s="65">
        <v>1</v>
      </c>
      <c r="I22" s="64" t="s">
        <v>18</v>
      </c>
      <c r="J22" s="64">
        <v>0</v>
      </c>
      <c r="K22" s="64">
        <v>0</v>
      </c>
      <c r="L22" s="70"/>
      <c r="M22" s="64">
        <v>0</v>
      </c>
      <c r="N22" s="64">
        <v>0</v>
      </c>
      <c r="O22" s="72"/>
      <c r="P22" s="64">
        <v>0</v>
      </c>
      <c r="Q22" s="64">
        <v>0</v>
      </c>
      <c r="R22" s="76"/>
      <c r="S22" s="32">
        <v>49</v>
      </c>
      <c r="T22" s="32">
        <v>49</v>
      </c>
      <c r="U22" s="80" t="s">
        <v>3039</v>
      </c>
      <c r="V22" s="32">
        <v>22</v>
      </c>
      <c r="W22" s="32">
        <v>22</v>
      </c>
      <c r="X22" s="46" t="s">
        <v>1252</v>
      </c>
      <c r="Y22" s="32">
        <v>49</v>
      </c>
      <c r="Z22" s="32">
        <v>49</v>
      </c>
      <c r="AA22" s="235" t="s">
        <v>1252</v>
      </c>
      <c r="AB22" s="59"/>
      <c r="AC22" s="59"/>
      <c r="AD22" s="59"/>
      <c r="AE22" s="556"/>
      <c r="AF22" s="556"/>
      <c r="AG22" s="556"/>
      <c r="AH22" s="527">
        <f t="shared" si="0"/>
        <v>120</v>
      </c>
      <c r="AI22" s="64">
        <f t="shared" si="1"/>
        <v>120</v>
      </c>
      <c r="AJ22" s="96">
        <f t="shared" si="3"/>
        <v>1</v>
      </c>
      <c r="AK22" s="96">
        <f t="shared" si="2"/>
        <v>1</v>
      </c>
      <c r="AL22" s="64" t="s">
        <v>4072</v>
      </c>
    </row>
    <row r="23" spans="1:38" s="77" customFormat="1" ht="15.75" hidden="1" customHeight="1" x14ac:dyDescent="0.25">
      <c r="A23" s="64">
        <v>20</v>
      </c>
      <c r="B23" s="64" t="s">
        <v>407</v>
      </c>
      <c r="C23" s="64" t="s">
        <v>1253</v>
      </c>
      <c r="D23" s="64" t="s">
        <v>1230</v>
      </c>
      <c r="E23" s="324" t="s">
        <v>1273</v>
      </c>
      <c r="F23" s="64" t="s">
        <v>1274</v>
      </c>
      <c r="G23" s="64" t="s">
        <v>1228</v>
      </c>
      <c r="H23" s="65">
        <v>1</v>
      </c>
      <c r="I23" s="64" t="s">
        <v>18</v>
      </c>
      <c r="J23" s="71">
        <v>8</v>
      </c>
      <c r="K23" s="64">
        <v>8</v>
      </c>
      <c r="L23" s="70" t="s">
        <v>439</v>
      </c>
      <c r="M23" s="71">
        <v>9</v>
      </c>
      <c r="N23" s="64">
        <v>9</v>
      </c>
      <c r="O23" s="72" t="s">
        <v>2472</v>
      </c>
      <c r="P23" s="64">
        <v>10</v>
      </c>
      <c r="Q23" s="64">
        <v>10</v>
      </c>
      <c r="R23" s="76" t="s">
        <v>2472</v>
      </c>
      <c r="S23" s="32">
        <v>5</v>
      </c>
      <c r="T23" s="32">
        <v>5</v>
      </c>
      <c r="U23" s="75" t="s">
        <v>2974</v>
      </c>
      <c r="V23" s="32">
        <v>9</v>
      </c>
      <c r="W23" s="32">
        <v>9</v>
      </c>
      <c r="X23" s="46" t="s">
        <v>3632</v>
      </c>
      <c r="Y23" s="32">
        <v>9</v>
      </c>
      <c r="Z23" s="32">
        <v>9</v>
      </c>
      <c r="AA23" s="235" t="s">
        <v>3632</v>
      </c>
      <c r="AB23" s="59"/>
      <c r="AC23" s="59"/>
      <c r="AD23" s="59"/>
      <c r="AE23" s="556"/>
      <c r="AF23" s="556"/>
      <c r="AG23" s="556"/>
      <c r="AH23" s="527">
        <f t="shared" si="0"/>
        <v>50</v>
      </c>
      <c r="AI23" s="64">
        <f t="shared" si="1"/>
        <v>50</v>
      </c>
      <c r="AJ23" s="96">
        <f t="shared" si="3"/>
        <v>1</v>
      </c>
      <c r="AK23" s="96">
        <f t="shared" si="2"/>
        <v>1</v>
      </c>
      <c r="AL23" s="64" t="s">
        <v>4072</v>
      </c>
    </row>
    <row r="24" spans="1:38" s="77" customFormat="1" ht="15.75" hidden="1" customHeight="1" x14ac:dyDescent="0.25">
      <c r="A24" s="64">
        <v>21</v>
      </c>
      <c r="B24" s="64" t="s">
        <v>407</v>
      </c>
      <c r="C24" s="64" t="s">
        <v>1253</v>
      </c>
      <c r="D24" s="64" t="s">
        <v>8</v>
      </c>
      <c r="E24" s="324" t="s">
        <v>1275</v>
      </c>
      <c r="F24" s="64" t="s">
        <v>1249</v>
      </c>
      <c r="G24" s="64" t="s">
        <v>1228</v>
      </c>
      <c r="H24" s="65">
        <v>1</v>
      </c>
      <c r="I24" s="64" t="s">
        <v>18</v>
      </c>
      <c r="J24" s="64">
        <v>7</v>
      </c>
      <c r="K24" s="64">
        <v>7</v>
      </c>
      <c r="L24" s="70" t="s">
        <v>439</v>
      </c>
      <c r="M24" s="64">
        <v>8</v>
      </c>
      <c r="N24" s="64">
        <v>8</v>
      </c>
      <c r="O24" s="72" t="s">
        <v>2472</v>
      </c>
      <c r="P24" s="64">
        <v>9</v>
      </c>
      <c r="Q24" s="64">
        <v>9</v>
      </c>
      <c r="R24" s="76" t="s">
        <v>2472</v>
      </c>
      <c r="S24" s="32">
        <v>4</v>
      </c>
      <c r="T24" s="32">
        <v>4</v>
      </c>
      <c r="U24" s="75" t="s">
        <v>2974</v>
      </c>
      <c r="V24" s="32">
        <v>8</v>
      </c>
      <c r="W24" s="32">
        <v>8</v>
      </c>
      <c r="X24" s="46" t="s">
        <v>3632</v>
      </c>
      <c r="Y24" s="32">
        <v>8</v>
      </c>
      <c r="Z24" s="32">
        <v>8</v>
      </c>
      <c r="AA24" s="235" t="s">
        <v>3632</v>
      </c>
      <c r="AB24" s="59"/>
      <c r="AC24" s="59"/>
      <c r="AD24" s="59"/>
      <c r="AE24" s="556"/>
      <c r="AF24" s="556"/>
      <c r="AG24" s="556"/>
      <c r="AH24" s="527">
        <f t="shared" si="0"/>
        <v>44</v>
      </c>
      <c r="AI24" s="64">
        <f t="shared" si="1"/>
        <v>44</v>
      </c>
      <c r="AJ24" s="96">
        <f t="shared" si="3"/>
        <v>1</v>
      </c>
      <c r="AK24" s="96">
        <f t="shared" si="2"/>
        <v>1</v>
      </c>
      <c r="AL24" s="64" t="s">
        <v>4072</v>
      </c>
    </row>
    <row r="25" spans="1:38" s="77" customFormat="1" ht="15.75" hidden="1" customHeight="1" x14ac:dyDescent="0.25">
      <c r="A25" s="64">
        <v>22</v>
      </c>
      <c r="B25" s="64" t="s">
        <v>407</v>
      </c>
      <c r="C25" s="64" t="s">
        <v>1253</v>
      </c>
      <c r="D25" s="64" t="s">
        <v>8</v>
      </c>
      <c r="E25" s="324" t="s">
        <v>1276</v>
      </c>
      <c r="F25" s="64" t="s">
        <v>1277</v>
      </c>
      <c r="G25" s="64" t="s">
        <v>1228</v>
      </c>
      <c r="H25" s="65">
        <v>1</v>
      </c>
      <c r="I25" s="64" t="s">
        <v>18</v>
      </c>
      <c r="J25" s="64">
        <v>1</v>
      </c>
      <c r="K25" s="64">
        <v>1</v>
      </c>
      <c r="L25" s="70" t="s">
        <v>439</v>
      </c>
      <c r="M25" s="64">
        <v>1</v>
      </c>
      <c r="N25" s="64">
        <v>1</v>
      </c>
      <c r="O25" s="72" t="s">
        <v>2472</v>
      </c>
      <c r="P25" s="64">
        <v>1</v>
      </c>
      <c r="Q25" s="64">
        <v>1</v>
      </c>
      <c r="R25" s="76" t="s">
        <v>2472</v>
      </c>
      <c r="S25" s="32">
        <v>1</v>
      </c>
      <c r="T25" s="32">
        <v>1</v>
      </c>
      <c r="U25" s="75" t="s">
        <v>2974</v>
      </c>
      <c r="V25" s="32">
        <v>1</v>
      </c>
      <c r="W25" s="32">
        <v>1</v>
      </c>
      <c r="X25" s="46" t="s">
        <v>3632</v>
      </c>
      <c r="Y25" s="32">
        <v>1</v>
      </c>
      <c r="Z25" s="32">
        <v>1</v>
      </c>
      <c r="AA25" s="235" t="s">
        <v>3632</v>
      </c>
      <c r="AB25" s="59"/>
      <c r="AC25" s="59"/>
      <c r="AD25" s="59"/>
      <c r="AE25" s="556"/>
      <c r="AF25" s="556"/>
      <c r="AG25" s="556"/>
      <c r="AH25" s="527">
        <f t="shared" si="0"/>
        <v>6</v>
      </c>
      <c r="AI25" s="64">
        <f t="shared" si="1"/>
        <v>6</v>
      </c>
      <c r="AJ25" s="96">
        <f t="shared" si="3"/>
        <v>1</v>
      </c>
      <c r="AK25" s="96">
        <f t="shared" si="2"/>
        <v>1</v>
      </c>
      <c r="AL25" s="64" t="s">
        <v>4072</v>
      </c>
    </row>
    <row r="26" spans="1:38" s="77" customFormat="1" ht="15.75" hidden="1" customHeight="1" x14ac:dyDescent="0.25">
      <c r="A26" s="64">
        <v>23</v>
      </c>
      <c r="B26" s="64" t="s">
        <v>407</v>
      </c>
      <c r="C26" s="64" t="s">
        <v>1253</v>
      </c>
      <c r="D26" s="64" t="s">
        <v>1230</v>
      </c>
      <c r="E26" s="324" t="s">
        <v>1278</v>
      </c>
      <c r="F26" s="64" t="s">
        <v>1279</v>
      </c>
      <c r="G26" s="64" t="s">
        <v>1228</v>
      </c>
      <c r="H26" s="65">
        <v>1</v>
      </c>
      <c r="I26" s="64" t="s">
        <v>18</v>
      </c>
      <c r="J26" s="71">
        <v>3</v>
      </c>
      <c r="K26" s="66">
        <v>4</v>
      </c>
      <c r="L26" s="70"/>
      <c r="M26" s="78">
        <v>7</v>
      </c>
      <c r="N26" s="66">
        <v>4</v>
      </c>
      <c r="O26" s="72"/>
      <c r="P26" s="64">
        <v>12</v>
      </c>
      <c r="Q26" s="66">
        <v>4</v>
      </c>
      <c r="R26" s="76" t="s">
        <v>2968</v>
      </c>
      <c r="S26" s="32">
        <v>3</v>
      </c>
      <c r="T26" s="32">
        <v>4</v>
      </c>
      <c r="U26" s="75" t="s">
        <v>3040</v>
      </c>
      <c r="V26" s="32">
        <v>8</v>
      </c>
      <c r="W26" s="32">
        <v>4</v>
      </c>
      <c r="X26" s="46" t="s">
        <v>3622</v>
      </c>
      <c r="Y26" s="32">
        <v>8</v>
      </c>
      <c r="Z26" s="32">
        <v>4</v>
      </c>
      <c r="AA26" s="235" t="s">
        <v>3622</v>
      </c>
      <c r="AB26" s="59"/>
      <c r="AC26" s="59"/>
      <c r="AD26" s="59"/>
      <c r="AE26" s="556"/>
      <c r="AF26" s="556"/>
      <c r="AG26" s="556"/>
      <c r="AH26" s="527">
        <f t="shared" si="0"/>
        <v>41</v>
      </c>
      <c r="AI26" s="64">
        <f t="shared" si="1"/>
        <v>24</v>
      </c>
      <c r="AJ26" s="92">
        <f t="shared" si="3"/>
        <v>1.7083333333333333</v>
      </c>
      <c r="AK26" s="92">
        <f t="shared" si="2"/>
        <v>1.7083333333333333</v>
      </c>
      <c r="AL26" s="64" t="s">
        <v>4072</v>
      </c>
    </row>
    <row r="27" spans="1:38" s="77" customFormat="1" ht="15.75" hidden="1" customHeight="1" x14ac:dyDescent="0.25">
      <c r="A27" s="64">
        <v>24</v>
      </c>
      <c r="B27" s="64" t="s">
        <v>407</v>
      </c>
      <c r="C27" s="64" t="s">
        <v>1253</v>
      </c>
      <c r="D27" s="64" t="s">
        <v>8</v>
      </c>
      <c r="E27" s="324" t="s">
        <v>1280</v>
      </c>
      <c r="F27" s="64" t="s">
        <v>1281</v>
      </c>
      <c r="G27" s="64" t="s">
        <v>1257</v>
      </c>
      <c r="H27" s="65">
        <v>1</v>
      </c>
      <c r="I27" s="64" t="s">
        <v>18</v>
      </c>
      <c r="J27" s="66">
        <v>0</v>
      </c>
      <c r="K27" s="66">
        <v>0</v>
      </c>
      <c r="L27" s="67" t="s">
        <v>26</v>
      </c>
      <c r="M27" s="66">
        <v>0</v>
      </c>
      <c r="N27" s="66">
        <v>0</v>
      </c>
      <c r="O27" s="67" t="s">
        <v>26</v>
      </c>
      <c r="P27" s="66">
        <v>0</v>
      </c>
      <c r="Q27" s="66">
        <v>0</v>
      </c>
      <c r="R27" s="67" t="s">
        <v>26</v>
      </c>
      <c r="S27" s="68">
        <v>0</v>
      </c>
      <c r="T27" s="68">
        <v>0</v>
      </c>
      <c r="U27" s="67" t="s">
        <v>26</v>
      </c>
      <c r="V27" s="68">
        <v>0</v>
      </c>
      <c r="W27" s="68">
        <v>0</v>
      </c>
      <c r="X27" s="67" t="s">
        <v>26</v>
      </c>
      <c r="Y27" s="32">
        <v>0</v>
      </c>
      <c r="Z27" s="32">
        <v>1</v>
      </c>
      <c r="AA27" s="235"/>
      <c r="AB27" s="59"/>
      <c r="AC27" s="59"/>
      <c r="AD27" s="59"/>
      <c r="AE27" s="556"/>
      <c r="AF27" s="556"/>
      <c r="AG27" s="556"/>
      <c r="AH27" s="527">
        <f t="shared" si="0"/>
        <v>0</v>
      </c>
      <c r="AI27" s="64">
        <f t="shared" si="1"/>
        <v>1</v>
      </c>
      <c r="AJ27" s="96">
        <f t="shared" si="3"/>
        <v>0</v>
      </c>
      <c r="AK27" s="96">
        <f t="shared" si="2"/>
        <v>0</v>
      </c>
      <c r="AL27" s="64" t="s">
        <v>4074</v>
      </c>
    </row>
    <row r="28" spans="1:38" s="77" customFormat="1" ht="15.75" hidden="1" customHeight="1" x14ac:dyDescent="0.25">
      <c r="A28" s="64">
        <v>25</v>
      </c>
      <c r="B28" s="64" t="s">
        <v>407</v>
      </c>
      <c r="C28" s="64" t="s">
        <v>1253</v>
      </c>
      <c r="D28" s="64" t="s">
        <v>8</v>
      </c>
      <c r="E28" s="324" t="s">
        <v>1282</v>
      </c>
      <c r="F28" s="64" t="s">
        <v>1283</v>
      </c>
      <c r="G28" s="64" t="s">
        <v>1228</v>
      </c>
      <c r="H28" s="65">
        <v>1</v>
      </c>
      <c r="I28" s="64" t="s">
        <v>18</v>
      </c>
      <c r="J28" s="71">
        <v>3</v>
      </c>
      <c r="K28" s="66">
        <v>4</v>
      </c>
      <c r="L28" s="70" t="s">
        <v>418</v>
      </c>
      <c r="M28" s="78">
        <v>7</v>
      </c>
      <c r="N28" s="66">
        <v>4</v>
      </c>
      <c r="O28" s="72" t="s">
        <v>2473</v>
      </c>
      <c r="P28" s="64">
        <v>12</v>
      </c>
      <c r="Q28" s="66">
        <v>4</v>
      </c>
      <c r="R28" s="76"/>
      <c r="S28" s="32">
        <v>3</v>
      </c>
      <c r="T28" s="32">
        <v>4</v>
      </c>
      <c r="U28" s="75" t="s">
        <v>3040</v>
      </c>
      <c r="V28" s="32">
        <v>8</v>
      </c>
      <c r="W28" s="32">
        <v>4</v>
      </c>
      <c r="X28" s="46" t="s">
        <v>3622</v>
      </c>
      <c r="Y28" s="32">
        <v>8</v>
      </c>
      <c r="Z28" s="32">
        <v>4</v>
      </c>
      <c r="AA28" s="235" t="s">
        <v>3622</v>
      </c>
      <c r="AB28" s="59"/>
      <c r="AC28" s="59"/>
      <c r="AD28" s="59"/>
      <c r="AE28" s="556"/>
      <c r="AF28" s="556"/>
      <c r="AG28" s="556"/>
      <c r="AH28" s="527">
        <f t="shared" si="0"/>
        <v>41</v>
      </c>
      <c r="AI28" s="64">
        <f t="shared" si="1"/>
        <v>24</v>
      </c>
      <c r="AJ28" s="92">
        <f t="shared" si="3"/>
        <v>1.7083333333333333</v>
      </c>
      <c r="AK28" s="92">
        <f t="shared" si="2"/>
        <v>1.7083333333333333</v>
      </c>
      <c r="AL28" s="64" t="s">
        <v>4072</v>
      </c>
    </row>
    <row r="29" spans="1:38" s="77" customFormat="1" ht="15.75" hidden="1" customHeight="1" x14ac:dyDescent="0.25">
      <c r="A29" s="64">
        <v>26</v>
      </c>
      <c r="B29" s="64" t="s">
        <v>407</v>
      </c>
      <c r="C29" s="64" t="s">
        <v>1253</v>
      </c>
      <c r="D29" s="64" t="s">
        <v>8</v>
      </c>
      <c r="E29" s="324" t="s">
        <v>1284</v>
      </c>
      <c r="F29" s="64" t="s">
        <v>1285</v>
      </c>
      <c r="G29" s="64" t="s">
        <v>1228</v>
      </c>
      <c r="H29" s="65">
        <v>1</v>
      </c>
      <c r="I29" s="64" t="s">
        <v>18</v>
      </c>
      <c r="J29" s="71">
        <v>238</v>
      </c>
      <c r="K29" s="64">
        <v>238</v>
      </c>
      <c r="L29" s="70" t="s">
        <v>1286</v>
      </c>
      <c r="M29" s="71">
        <v>443</v>
      </c>
      <c r="N29" s="64">
        <v>443</v>
      </c>
      <c r="O29" s="72" t="s">
        <v>2474</v>
      </c>
      <c r="P29" s="64">
        <v>247</v>
      </c>
      <c r="Q29" s="64">
        <v>247</v>
      </c>
      <c r="R29" s="76" t="s">
        <v>2971</v>
      </c>
      <c r="S29" s="32">
        <v>111</v>
      </c>
      <c r="T29" s="32">
        <v>111</v>
      </c>
      <c r="U29" s="75" t="s">
        <v>3041</v>
      </c>
      <c r="V29" s="32">
        <v>315</v>
      </c>
      <c r="W29" s="32">
        <v>315</v>
      </c>
      <c r="X29" s="46" t="s">
        <v>3041</v>
      </c>
      <c r="Y29" s="32">
        <v>331</v>
      </c>
      <c r="Z29" s="32">
        <v>331</v>
      </c>
      <c r="AA29" s="235" t="s">
        <v>3041</v>
      </c>
      <c r="AB29" s="59"/>
      <c r="AC29" s="59"/>
      <c r="AD29" s="59"/>
      <c r="AE29" s="556"/>
      <c r="AF29" s="556"/>
      <c r="AG29" s="556"/>
      <c r="AH29" s="527">
        <f t="shared" si="0"/>
        <v>1685</v>
      </c>
      <c r="AI29" s="64">
        <f t="shared" si="1"/>
        <v>1685</v>
      </c>
      <c r="AJ29" s="96">
        <f t="shared" si="3"/>
        <v>1</v>
      </c>
      <c r="AK29" s="96">
        <f t="shared" si="2"/>
        <v>1</v>
      </c>
      <c r="AL29" s="64" t="s">
        <v>4072</v>
      </c>
    </row>
    <row r="30" spans="1:38" s="77" customFormat="1" ht="15.75" hidden="1" customHeight="1" x14ac:dyDescent="0.25">
      <c r="A30" s="64">
        <v>27</v>
      </c>
      <c r="B30" s="64" t="s">
        <v>407</v>
      </c>
      <c r="C30" s="64" t="s">
        <v>1253</v>
      </c>
      <c r="D30" s="64" t="s">
        <v>8</v>
      </c>
      <c r="E30" s="324" t="s">
        <v>1287</v>
      </c>
      <c r="F30" s="64" t="s">
        <v>1256</v>
      </c>
      <c r="G30" s="64" t="s">
        <v>1228</v>
      </c>
      <c r="H30" s="65">
        <v>1</v>
      </c>
      <c r="I30" s="64" t="s">
        <v>18</v>
      </c>
      <c r="J30" s="64">
        <v>140</v>
      </c>
      <c r="K30" s="64">
        <v>140</v>
      </c>
      <c r="L30" s="70" t="s">
        <v>1288</v>
      </c>
      <c r="M30" s="64">
        <v>81</v>
      </c>
      <c r="N30" s="64">
        <v>81</v>
      </c>
      <c r="O30" s="72" t="s">
        <v>2475</v>
      </c>
      <c r="P30" s="64">
        <v>80</v>
      </c>
      <c r="Q30" s="64">
        <v>80</v>
      </c>
      <c r="R30" s="76" t="s">
        <v>2969</v>
      </c>
      <c r="S30" s="32">
        <v>52</v>
      </c>
      <c r="T30" s="32">
        <v>52</v>
      </c>
      <c r="U30" s="75" t="s">
        <v>3041</v>
      </c>
      <c r="V30" s="32">
        <v>55</v>
      </c>
      <c r="W30" s="32">
        <v>55</v>
      </c>
      <c r="X30" s="46" t="s">
        <v>3041</v>
      </c>
      <c r="Y30" s="32">
        <v>55</v>
      </c>
      <c r="Z30" s="32">
        <v>55</v>
      </c>
      <c r="AA30" s="235" t="s">
        <v>3041</v>
      </c>
      <c r="AB30" s="59"/>
      <c r="AC30" s="59"/>
      <c r="AD30" s="59"/>
      <c r="AE30" s="556"/>
      <c r="AF30" s="556"/>
      <c r="AG30" s="556"/>
      <c r="AH30" s="527">
        <f t="shared" si="0"/>
        <v>463</v>
      </c>
      <c r="AI30" s="64">
        <f t="shared" si="1"/>
        <v>463</v>
      </c>
      <c r="AJ30" s="96">
        <f t="shared" si="3"/>
        <v>1</v>
      </c>
      <c r="AK30" s="96">
        <f t="shared" si="2"/>
        <v>1</v>
      </c>
      <c r="AL30" s="64" t="s">
        <v>4072</v>
      </c>
    </row>
    <row r="31" spans="1:38" s="77" customFormat="1" ht="15.75" hidden="1" customHeight="1" x14ac:dyDescent="0.25">
      <c r="A31" s="64">
        <v>28</v>
      </c>
      <c r="B31" s="64" t="s">
        <v>407</v>
      </c>
      <c r="C31" s="64" t="s">
        <v>1289</v>
      </c>
      <c r="D31" s="64" t="s">
        <v>1254</v>
      </c>
      <c r="E31" s="59" t="s">
        <v>1290</v>
      </c>
      <c r="F31" s="64" t="s">
        <v>1291</v>
      </c>
      <c r="G31" s="64" t="s">
        <v>1257</v>
      </c>
      <c r="H31" s="65">
        <v>1</v>
      </c>
      <c r="I31" s="64" t="s">
        <v>18</v>
      </c>
      <c r="J31" s="64">
        <v>0</v>
      </c>
      <c r="K31" s="64">
        <v>0</v>
      </c>
      <c r="L31" s="70"/>
      <c r="M31" s="64">
        <v>0</v>
      </c>
      <c r="N31" s="64">
        <v>0</v>
      </c>
      <c r="O31" s="72"/>
      <c r="P31" s="64">
        <v>0</v>
      </c>
      <c r="Q31" s="64">
        <v>0</v>
      </c>
      <c r="R31" s="76"/>
      <c r="S31" s="68">
        <v>0</v>
      </c>
      <c r="T31" s="68">
        <v>0</v>
      </c>
      <c r="U31" s="67" t="s">
        <v>26</v>
      </c>
      <c r="V31" s="32">
        <v>1</v>
      </c>
      <c r="W31" s="32">
        <v>0</v>
      </c>
      <c r="X31" s="46" t="s">
        <v>3632</v>
      </c>
      <c r="Y31" s="32">
        <v>1</v>
      </c>
      <c r="Z31" s="32">
        <v>2</v>
      </c>
      <c r="AA31" s="235" t="s">
        <v>3632</v>
      </c>
      <c r="AB31" s="59"/>
      <c r="AC31" s="59"/>
      <c r="AD31" s="59"/>
      <c r="AE31" s="556"/>
      <c r="AF31" s="556"/>
      <c r="AG31" s="556"/>
      <c r="AH31" s="527">
        <f t="shared" si="0"/>
        <v>2</v>
      </c>
      <c r="AI31" s="64">
        <f t="shared" si="1"/>
        <v>2</v>
      </c>
      <c r="AJ31" s="96">
        <f t="shared" si="3"/>
        <v>1</v>
      </c>
      <c r="AK31" s="96">
        <f t="shared" si="2"/>
        <v>1</v>
      </c>
      <c r="AL31" s="64" t="s">
        <v>4072</v>
      </c>
    </row>
    <row r="32" spans="1:38" s="77" customFormat="1" ht="15.75" hidden="1" customHeight="1" x14ac:dyDescent="0.25">
      <c r="A32" s="64">
        <v>29</v>
      </c>
      <c r="B32" s="64" t="s">
        <v>407</v>
      </c>
      <c r="C32" s="64" t="s">
        <v>1289</v>
      </c>
      <c r="D32" s="64" t="s">
        <v>1225</v>
      </c>
      <c r="E32" s="59" t="s">
        <v>1292</v>
      </c>
      <c r="F32" s="64" t="s">
        <v>1293</v>
      </c>
      <c r="G32" s="64" t="s">
        <v>1238</v>
      </c>
      <c r="H32" s="65">
        <v>1</v>
      </c>
      <c r="I32" s="64" t="s">
        <v>18</v>
      </c>
      <c r="J32" s="64">
        <v>0</v>
      </c>
      <c r="K32" s="66">
        <v>2500</v>
      </c>
      <c r="L32" s="70"/>
      <c r="M32" s="64">
        <v>0</v>
      </c>
      <c r="N32" s="64">
        <v>0</v>
      </c>
      <c r="O32" s="72"/>
      <c r="P32" s="64">
        <v>0</v>
      </c>
      <c r="Q32" s="64">
        <v>0</v>
      </c>
      <c r="R32" s="76"/>
      <c r="S32" s="68">
        <v>0</v>
      </c>
      <c r="T32" s="68">
        <v>0</v>
      </c>
      <c r="U32" s="67" t="s">
        <v>26</v>
      </c>
      <c r="V32" s="32">
        <v>7747</v>
      </c>
      <c r="W32" s="32">
        <v>7747</v>
      </c>
      <c r="X32" s="46" t="s">
        <v>3633</v>
      </c>
      <c r="Y32" s="32">
        <v>0</v>
      </c>
      <c r="Z32" s="32">
        <v>0</v>
      </c>
      <c r="AA32" s="235"/>
      <c r="AB32" s="59"/>
      <c r="AC32" s="59"/>
      <c r="AD32" s="59"/>
      <c r="AE32" s="556"/>
      <c r="AF32" s="556"/>
      <c r="AG32" s="556"/>
      <c r="AH32" s="527">
        <f t="shared" si="0"/>
        <v>7747</v>
      </c>
      <c r="AI32" s="64">
        <f t="shared" si="1"/>
        <v>10247</v>
      </c>
      <c r="AJ32" s="96">
        <f t="shared" si="3"/>
        <v>0.75602615399629158</v>
      </c>
      <c r="AK32" s="96">
        <f t="shared" si="2"/>
        <v>0.75602615399629158</v>
      </c>
      <c r="AL32" s="64" t="s">
        <v>4073</v>
      </c>
    </row>
    <row r="33" spans="1:38" s="77" customFormat="1" ht="15.75" hidden="1" customHeight="1" x14ac:dyDescent="0.25">
      <c r="A33" s="64">
        <v>30</v>
      </c>
      <c r="B33" s="64" t="s">
        <v>407</v>
      </c>
      <c r="C33" s="64" t="s">
        <v>1289</v>
      </c>
      <c r="D33" s="64" t="s">
        <v>1230</v>
      </c>
      <c r="E33" s="324" t="s">
        <v>1294</v>
      </c>
      <c r="F33" s="64" t="s">
        <v>1295</v>
      </c>
      <c r="G33" s="64" t="s">
        <v>1228</v>
      </c>
      <c r="H33" s="65">
        <v>1</v>
      </c>
      <c r="I33" s="64" t="s">
        <v>18</v>
      </c>
      <c r="J33" s="64">
        <v>4</v>
      </c>
      <c r="K33" s="66">
        <v>8</v>
      </c>
      <c r="L33" s="70" t="s">
        <v>434</v>
      </c>
      <c r="M33" s="64">
        <v>4</v>
      </c>
      <c r="N33" s="66">
        <v>8</v>
      </c>
      <c r="O33" s="72" t="s">
        <v>2476</v>
      </c>
      <c r="P33" s="64">
        <v>5</v>
      </c>
      <c r="Q33" s="66">
        <v>8</v>
      </c>
      <c r="R33" s="76" t="s">
        <v>434</v>
      </c>
      <c r="S33" s="32">
        <v>4</v>
      </c>
      <c r="T33" s="32">
        <v>8</v>
      </c>
      <c r="U33" s="75" t="s">
        <v>434</v>
      </c>
      <c r="V33" s="32">
        <v>17</v>
      </c>
      <c r="W33" s="32">
        <v>8</v>
      </c>
      <c r="X33" s="46" t="s">
        <v>3632</v>
      </c>
      <c r="Y33" s="32">
        <v>17</v>
      </c>
      <c r="Z33" s="32">
        <v>9</v>
      </c>
      <c r="AA33" s="235" t="s">
        <v>3632</v>
      </c>
      <c r="AB33" s="59"/>
      <c r="AC33" s="59"/>
      <c r="AD33" s="59"/>
      <c r="AE33" s="556"/>
      <c r="AF33" s="556"/>
      <c r="AG33" s="556"/>
      <c r="AH33" s="527">
        <f t="shared" si="0"/>
        <v>51</v>
      </c>
      <c r="AI33" s="64">
        <f t="shared" si="1"/>
        <v>49</v>
      </c>
      <c r="AJ33" s="96">
        <f t="shared" si="3"/>
        <v>1.0408163265306123</v>
      </c>
      <c r="AK33" s="96">
        <f t="shared" si="2"/>
        <v>1.0408163265306123</v>
      </c>
      <c r="AL33" s="64" t="s">
        <v>4072</v>
      </c>
    </row>
    <row r="34" spans="1:38" s="77" customFormat="1" ht="15.75" hidden="1" customHeight="1" x14ac:dyDescent="0.25">
      <c r="A34" s="64">
        <v>31</v>
      </c>
      <c r="B34" s="64" t="s">
        <v>407</v>
      </c>
      <c r="C34" s="64" t="s">
        <v>1289</v>
      </c>
      <c r="D34" s="64" t="s">
        <v>8</v>
      </c>
      <c r="E34" s="324" t="s">
        <v>1296</v>
      </c>
      <c r="F34" s="64" t="s">
        <v>1297</v>
      </c>
      <c r="G34" s="64" t="s">
        <v>1228</v>
      </c>
      <c r="H34" s="65">
        <v>1</v>
      </c>
      <c r="I34" s="64" t="s">
        <v>18</v>
      </c>
      <c r="J34" s="64">
        <v>4</v>
      </c>
      <c r="K34" s="64">
        <v>4</v>
      </c>
      <c r="L34" s="70" t="s">
        <v>1298</v>
      </c>
      <c r="M34" s="64">
        <v>4</v>
      </c>
      <c r="N34" s="64">
        <v>4</v>
      </c>
      <c r="O34" s="72" t="s">
        <v>2477</v>
      </c>
      <c r="P34" s="64">
        <v>5</v>
      </c>
      <c r="Q34" s="64">
        <v>5</v>
      </c>
      <c r="R34" s="76" t="s">
        <v>2972</v>
      </c>
      <c r="S34" s="32">
        <v>4</v>
      </c>
      <c r="T34" s="32">
        <v>4</v>
      </c>
      <c r="U34" s="75" t="s">
        <v>434</v>
      </c>
      <c r="V34" s="32">
        <v>5003</v>
      </c>
      <c r="W34" s="32">
        <v>5003</v>
      </c>
      <c r="X34" s="46" t="s">
        <v>3632</v>
      </c>
      <c r="Y34" s="32">
        <v>6181</v>
      </c>
      <c r="Z34" s="32">
        <v>6181</v>
      </c>
      <c r="AA34" s="235" t="s">
        <v>3632</v>
      </c>
      <c r="AB34" s="59"/>
      <c r="AC34" s="59"/>
      <c r="AD34" s="59"/>
      <c r="AE34" s="556"/>
      <c r="AF34" s="556"/>
      <c r="AG34" s="556"/>
      <c r="AH34" s="527">
        <f t="shared" si="0"/>
        <v>11201</v>
      </c>
      <c r="AI34" s="64">
        <f t="shared" si="1"/>
        <v>11201</v>
      </c>
      <c r="AJ34" s="96">
        <f t="shared" si="3"/>
        <v>1</v>
      </c>
      <c r="AK34" s="96">
        <f t="shared" si="2"/>
        <v>1</v>
      </c>
      <c r="AL34" s="64" t="s">
        <v>4072</v>
      </c>
    </row>
    <row r="35" spans="1:38" s="77" customFormat="1" ht="15.75" hidden="1" customHeight="1" x14ac:dyDescent="0.25">
      <c r="A35" s="64">
        <v>32</v>
      </c>
      <c r="B35" s="64" t="s">
        <v>407</v>
      </c>
      <c r="C35" s="64" t="s">
        <v>1289</v>
      </c>
      <c r="D35" s="64" t="s">
        <v>8</v>
      </c>
      <c r="E35" s="59" t="s">
        <v>1299</v>
      </c>
      <c r="F35" s="64" t="s">
        <v>1300</v>
      </c>
      <c r="G35" s="64" t="s">
        <v>1224</v>
      </c>
      <c r="H35" s="65">
        <v>1</v>
      </c>
      <c r="I35" s="64" t="s">
        <v>18</v>
      </c>
      <c r="J35" s="66">
        <v>0</v>
      </c>
      <c r="K35" s="66">
        <v>0</v>
      </c>
      <c r="L35" s="67" t="s">
        <v>26</v>
      </c>
      <c r="M35" s="66">
        <v>0</v>
      </c>
      <c r="N35" s="66">
        <v>0</v>
      </c>
      <c r="O35" s="67" t="s">
        <v>26</v>
      </c>
      <c r="P35" s="66">
        <v>0</v>
      </c>
      <c r="Q35" s="66">
        <v>0</v>
      </c>
      <c r="R35" s="67" t="s">
        <v>26</v>
      </c>
      <c r="S35" s="68">
        <v>0</v>
      </c>
      <c r="T35" s="68">
        <v>0</v>
      </c>
      <c r="U35" s="67" t="s">
        <v>26</v>
      </c>
      <c r="V35" s="68">
        <v>0</v>
      </c>
      <c r="W35" s="68">
        <v>0</v>
      </c>
      <c r="X35" s="67" t="s">
        <v>26</v>
      </c>
      <c r="Y35" s="68">
        <v>0</v>
      </c>
      <c r="Z35" s="68">
        <v>0</v>
      </c>
      <c r="AA35" s="452" t="s">
        <v>26</v>
      </c>
      <c r="AB35" s="59"/>
      <c r="AC35" s="59"/>
      <c r="AD35" s="59"/>
      <c r="AE35" s="556"/>
      <c r="AF35" s="556"/>
      <c r="AG35" s="556"/>
      <c r="AH35" s="527">
        <f t="shared" si="0"/>
        <v>0</v>
      </c>
      <c r="AI35" s="64">
        <f t="shared" si="1"/>
        <v>0</v>
      </c>
      <c r="AJ35" s="96" t="e">
        <f t="shared" si="3"/>
        <v>#DIV/0!</v>
      </c>
      <c r="AK35" s="96" t="e">
        <f t="shared" si="2"/>
        <v>#DIV/0!</v>
      </c>
      <c r="AL35" s="64" t="s">
        <v>4070</v>
      </c>
    </row>
    <row r="36" spans="1:38" s="77" customFormat="1" ht="15.75" hidden="1" customHeight="1" x14ac:dyDescent="0.25">
      <c r="A36" s="64">
        <v>33</v>
      </c>
      <c r="B36" s="64" t="s">
        <v>407</v>
      </c>
      <c r="C36" s="64" t="s">
        <v>1289</v>
      </c>
      <c r="D36" s="64" t="s">
        <v>1230</v>
      </c>
      <c r="E36" s="59" t="s">
        <v>1301</v>
      </c>
      <c r="F36" s="64" t="s">
        <v>1302</v>
      </c>
      <c r="G36" s="64" t="s">
        <v>1228</v>
      </c>
      <c r="H36" s="65">
        <v>1</v>
      </c>
      <c r="I36" s="64" t="s">
        <v>18</v>
      </c>
      <c r="J36" s="66">
        <v>0</v>
      </c>
      <c r="K36" s="66">
        <v>0</v>
      </c>
      <c r="L36" s="67" t="s">
        <v>26</v>
      </c>
      <c r="M36" s="66">
        <v>0</v>
      </c>
      <c r="N36" s="66">
        <v>0</v>
      </c>
      <c r="O36" s="67" t="s">
        <v>26</v>
      </c>
      <c r="P36" s="64">
        <v>0</v>
      </c>
      <c r="Q36" s="64">
        <v>0</v>
      </c>
      <c r="R36" s="76"/>
      <c r="S36" s="32">
        <v>1</v>
      </c>
      <c r="T36" s="32">
        <v>1</v>
      </c>
      <c r="U36" s="74" t="s">
        <v>440</v>
      </c>
      <c r="V36" s="68">
        <v>0</v>
      </c>
      <c r="W36" s="68">
        <v>0</v>
      </c>
      <c r="X36" s="67" t="s">
        <v>26</v>
      </c>
      <c r="Y36" s="32">
        <v>0</v>
      </c>
      <c r="Z36" s="32">
        <v>1</v>
      </c>
      <c r="AA36" s="235"/>
      <c r="AB36" s="59"/>
      <c r="AC36" s="59"/>
      <c r="AD36" s="59"/>
      <c r="AE36" s="556"/>
      <c r="AF36" s="556"/>
      <c r="AG36" s="556"/>
      <c r="AH36" s="527">
        <f t="shared" si="0"/>
        <v>1</v>
      </c>
      <c r="AI36" s="64">
        <f t="shared" si="1"/>
        <v>2</v>
      </c>
      <c r="AJ36" s="96">
        <f t="shared" si="3"/>
        <v>0.5</v>
      </c>
      <c r="AK36" s="96">
        <f t="shared" ref="AK36:AK67" si="4">+AJ36/H36</f>
        <v>0.5</v>
      </c>
      <c r="AL36" s="64" t="s">
        <v>4074</v>
      </c>
    </row>
    <row r="37" spans="1:38" s="77" customFormat="1" ht="15.75" hidden="1" customHeight="1" x14ac:dyDescent="0.25">
      <c r="A37" s="64">
        <v>34</v>
      </c>
      <c r="B37" s="64" t="s">
        <v>407</v>
      </c>
      <c r="C37" s="64" t="s">
        <v>1289</v>
      </c>
      <c r="D37" s="64" t="s">
        <v>8</v>
      </c>
      <c r="E37" s="59" t="s">
        <v>1303</v>
      </c>
      <c r="F37" s="64" t="s">
        <v>1304</v>
      </c>
      <c r="G37" s="64" t="s">
        <v>1228</v>
      </c>
      <c r="H37" s="65">
        <v>1</v>
      </c>
      <c r="I37" s="64" t="s">
        <v>18</v>
      </c>
      <c r="J37" s="66">
        <v>0</v>
      </c>
      <c r="K37" s="66">
        <v>0</v>
      </c>
      <c r="L37" s="67" t="s">
        <v>26</v>
      </c>
      <c r="M37" s="64">
        <v>0</v>
      </c>
      <c r="N37" s="64">
        <v>0</v>
      </c>
      <c r="O37" s="72"/>
      <c r="P37" s="64">
        <v>0</v>
      </c>
      <c r="Q37" s="64">
        <v>0</v>
      </c>
      <c r="R37" s="76"/>
      <c r="S37" s="32">
        <v>7</v>
      </c>
      <c r="T37" s="32">
        <v>7</v>
      </c>
      <c r="U37" s="75" t="s">
        <v>440</v>
      </c>
      <c r="V37" s="32">
        <v>2</v>
      </c>
      <c r="W37" s="32">
        <v>1</v>
      </c>
      <c r="X37" s="46" t="s">
        <v>3632</v>
      </c>
      <c r="Y37" s="32">
        <v>2</v>
      </c>
      <c r="Z37" s="32">
        <v>1</v>
      </c>
      <c r="AA37" s="235" t="s">
        <v>3632</v>
      </c>
      <c r="AB37" s="59"/>
      <c r="AC37" s="59"/>
      <c r="AD37" s="59"/>
      <c r="AE37" s="556"/>
      <c r="AF37" s="556"/>
      <c r="AG37" s="556"/>
      <c r="AH37" s="527">
        <f t="shared" si="0"/>
        <v>11</v>
      </c>
      <c r="AI37" s="64">
        <f t="shared" si="1"/>
        <v>9</v>
      </c>
      <c r="AJ37" s="96">
        <f t="shared" si="3"/>
        <v>1.2222222222222223</v>
      </c>
      <c r="AK37" s="96">
        <f t="shared" si="4"/>
        <v>1.2222222222222223</v>
      </c>
      <c r="AL37" s="64" t="s">
        <v>4072</v>
      </c>
    </row>
    <row r="38" spans="1:38" s="77" customFormat="1" ht="15.75" hidden="1" customHeight="1" x14ac:dyDescent="0.25">
      <c r="A38" s="64">
        <v>35</v>
      </c>
      <c r="B38" s="64" t="s">
        <v>407</v>
      </c>
      <c r="C38" s="64" t="s">
        <v>1289</v>
      </c>
      <c r="D38" s="64" t="s">
        <v>8</v>
      </c>
      <c r="E38" s="59" t="s">
        <v>1305</v>
      </c>
      <c r="F38" s="64" t="s">
        <v>1306</v>
      </c>
      <c r="G38" s="64" t="s">
        <v>1228</v>
      </c>
      <c r="H38" s="65">
        <v>1</v>
      </c>
      <c r="I38" s="64" t="s">
        <v>18</v>
      </c>
      <c r="J38" s="64">
        <v>0</v>
      </c>
      <c r="K38" s="64">
        <v>0</v>
      </c>
      <c r="L38" s="70"/>
      <c r="M38" s="64">
        <v>0</v>
      </c>
      <c r="N38" s="64">
        <v>0</v>
      </c>
      <c r="O38" s="72"/>
      <c r="P38" s="64">
        <v>0</v>
      </c>
      <c r="Q38" s="64">
        <v>0</v>
      </c>
      <c r="R38" s="76"/>
      <c r="S38" s="32">
        <v>44</v>
      </c>
      <c r="T38" s="32">
        <v>44</v>
      </c>
      <c r="U38" s="74" t="s">
        <v>434</v>
      </c>
      <c r="V38" s="32">
        <v>24</v>
      </c>
      <c r="W38" s="32">
        <v>24</v>
      </c>
      <c r="X38" s="46" t="s">
        <v>3632</v>
      </c>
      <c r="Y38" s="32">
        <v>158</v>
      </c>
      <c r="Z38" s="32">
        <v>158</v>
      </c>
      <c r="AA38" s="235" t="s">
        <v>3632</v>
      </c>
      <c r="AB38" s="59"/>
      <c r="AC38" s="59"/>
      <c r="AD38" s="59"/>
      <c r="AE38" s="556"/>
      <c r="AF38" s="556"/>
      <c r="AG38" s="556"/>
      <c r="AH38" s="527">
        <f t="shared" si="0"/>
        <v>226</v>
      </c>
      <c r="AI38" s="64">
        <f t="shared" si="1"/>
        <v>226</v>
      </c>
      <c r="AJ38" s="96">
        <f t="shared" si="3"/>
        <v>1</v>
      </c>
      <c r="AK38" s="96">
        <f t="shared" si="4"/>
        <v>1</v>
      </c>
      <c r="AL38" s="64" t="s">
        <v>4072</v>
      </c>
    </row>
    <row r="39" spans="1:38" s="77" customFormat="1" ht="15.75" hidden="1" customHeight="1" x14ac:dyDescent="0.25">
      <c r="A39" s="64">
        <v>36</v>
      </c>
      <c r="B39" s="64" t="s">
        <v>407</v>
      </c>
      <c r="C39" s="64" t="s">
        <v>1289</v>
      </c>
      <c r="D39" s="64" t="s">
        <v>1230</v>
      </c>
      <c r="E39" s="324" t="s">
        <v>2592</v>
      </c>
      <c r="F39" s="64" t="s">
        <v>1307</v>
      </c>
      <c r="G39" s="64" t="s">
        <v>1228</v>
      </c>
      <c r="H39" s="65">
        <v>1</v>
      </c>
      <c r="I39" s="64" t="s">
        <v>18</v>
      </c>
      <c r="J39" s="64">
        <v>1135</v>
      </c>
      <c r="K39" s="64">
        <v>1135</v>
      </c>
      <c r="L39" s="70" t="s">
        <v>1308</v>
      </c>
      <c r="M39" s="71">
        <v>1163</v>
      </c>
      <c r="N39" s="64">
        <v>1163</v>
      </c>
      <c r="O39" s="72" t="s">
        <v>1308</v>
      </c>
      <c r="P39" s="64">
        <v>0</v>
      </c>
      <c r="Q39" s="64">
        <v>0</v>
      </c>
      <c r="R39" s="76" t="s">
        <v>1308</v>
      </c>
      <c r="S39" s="32">
        <v>1097</v>
      </c>
      <c r="T39" s="32">
        <v>1097</v>
      </c>
      <c r="U39" s="80" t="s">
        <v>434</v>
      </c>
      <c r="V39" s="32">
        <v>14</v>
      </c>
      <c r="W39" s="32">
        <v>14</v>
      </c>
      <c r="X39" s="46" t="s">
        <v>3632</v>
      </c>
      <c r="Y39" s="32">
        <v>0</v>
      </c>
      <c r="Z39" s="32">
        <v>0</v>
      </c>
      <c r="AA39" s="235" t="s">
        <v>3632</v>
      </c>
      <c r="AB39" s="59"/>
      <c r="AC39" s="59"/>
      <c r="AD39" s="59"/>
      <c r="AE39" s="556"/>
      <c r="AF39" s="556"/>
      <c r="AG39" s="556"/>
      <c r="AH39" s="527">
        <f t="shared" si="0"/>
        <v>3409</v>
      </c>
      <c r="AI39" s="64">
        <f t="shared" si="1"/>
        <v>3409</v>
      </c>
      <c r="AJ39" s="96">
        <f t="shared" si="3"/>
        <v>1</v>
      </c>
      <c r="AK39" s="96">
        <f t="shared" si="4"/>
        <v>1</v>
      </c>
      <c r="AL39" s="64" t="s">
        <v>4072</v>
      </c>
    </row>
    <row r="40" spans="1:38" s="77" customFormat="1" ht="15.75" hidden="1" customHeight="1" x14ac:dyDescent="0.25">
      <c r="A40" s="64">
        <v>37</v>
      </c>
      <c r="B40" s="64" t="s">
        <v>407</v>
      </c>
      <c r="C40" s="64" t="s">
        <v>1289</v>
      </c>
      <c r="D40" s="64" t="s">
        <v>8</v>
      </c>
      <c r="E40" s="324" t="s">
        <v>1309</v>
      </c>
      <c r="F40" s="64" t="s">
        <v>1310</v>
      </c>
      <c r="G40" s="64" t="s">
        <v>1228</v>
      </c>
      <c r="H40" s="65">
        <v>1</v>
      </c>
      <c r="I40" s="64" t="s">
        <v>18</v>
      </c>
      <c r="J40" s="64">
        <v>1135</v>
      </c>
      <c r="K40" s="64">
        <v>1135</v>
      </c>
      <c r="L40" s="70" t="s">
        <v>1308</v>
      </c>
      <c r="M40" s="71">
        <v>1163</v>
      </c>
      <c r="N40" s="64">
        <v>1163</v>
      </c>
      <c r="O40" s="72" t="s">
        <v>1308</v>
      </c>
      <c r="P40" s="64">
        <v>0</v>
      </c>
      <c r="Q40" s="64">
        <v>0</v>
      </c>
      <c r="R40" s="76" t="s">
        <v>1308</v>
      </c>
      <c r="S40" s="32">
        <v>1097</v>
      </c>
      <c r="T40" s="32">
        <v>1097</v>
      </c>
      <c r="U40" s="80" t="s">
        <v>434</v>
      </c>
      <c r="V40" s="32">
        <v>99</v>
      </c>
      <c r="W40" s="32">
        <v>99</v>
      </c>
      <c r="X40" s="46" t="s">
        <v>3632</v>
      </c>
      <c r="Y40" s="32">
        <v>25</v>
      </c>
      <c r="Z40" s="32">
        <v>25</v>
      </c>
      <c r="AA40" s="235" t="s">
        <v>3632</v>
      </c>
      <c r="AB40" s="59"/>
      <c r="AC40" s="59"/>
      <c r="AD40" s="59"/>
      <c r="AE40" s="556"/>
      <c r="AF40" s="556"/>
      <c r="AG40" s="556"/>
      <c r="AH40" s="527">
        <f t="shared" si="0"/>
        <v>3519</v>
      </c>
      <c r="AI40" s="64">
        <f t="shared" si="1"/>
        <v>3519</v>
      </c>
      <c r="AJ40" s="96">
        <f t="shared" si="3"/>
        <v>1</v>
      </c>
      <c r="AK40" s="96">
        <f t="shared" si="4"/>
        <v>1</v>
      </c>
      <c r="AL40" s="64" t="s">
        <v>4072</v>
      </c>
    </row>
    <row r="41" spans="1:38" s="77" customFormat="1" ht="15.75" hidden="1" customHeight="1" x14ac:dyDescent="0.25">
      <c r="A41" s="64">
        <v>38</v>
      </c>
      <c r="B41" s="64" t="s">
        <v>263</v>
      </c>
      <c r="C41" s="64" t="s">
        <v>1311</v>
      </c>
      <c r="D41" s="64" t="s">
        <v>1254</v>
      </c>
      <c r="E41" s="59" t="s">
        <v>1312</v>
      </c>
      <c r="F41" s="64" t="s">
        <v>1313</v>
      </c>
      <c r="G41" s="64" t="s">
        <v>1224</v>
      </c>
      <c r="H41" s="82">
        <v>-0.02</v>
      </c>
      <c r="I41" s="64" t="s">
        <v>1314</v>
      </c>
      <c r="J41" s="68">
        <v>0</v>
      </c>
      <c r="K41" s="68">
        <v>0</v>
      </c>
      <c r="L41" s="83" t="s">
        <v>26</v>
      </c>
      <c r="M41" s="68">
        <v>0</v>
      </c>
      <c r="N41" s="68">
        <v>0</v>
      </c>
      <c r="O41" s="67" t="s">
        <v>26</v>
      </c>
      <c r="P41" s="68">
        <v>0</v>
      </c>
      <c r="Q41" s="68">
        <v>0</v>
      </c>
      <c r="R41" s="67" t="s">
        <v>26</v>
      </c>
      <c r="S41" s="68">
        <v>0</v>
      </c>
      <c r="T41" s="68">
        <v>0</v>
      </c>
      <c r="U41" s="67" t="s">
        <v>26</v>
      </c>
      <c r="V41" s="68">
        <v>0</v>
      </c>
      <c r="W41" s="68">
        <v>0</v>
      </c>
      <c r="X41" s="67" t="s">
        <v>26</v>
      </c>
      <c r="Y41" s="68">
        <v>0</v>
      </c>
      <c r="Z41" s="68">
        <v>0</v>
      </c>
      <c r="AA41" s="452" t="s">
        <v>26</v>
      </c>
      <c r="AB41" s="59"/>
      <c r="AC41" s="59"/>
      <c r="AD41" s="59"/>
      <c r="AE41" s="556"/>
      <c r="AF41" s="556"/>
      <c r="AG41" s="556"/>
      <c r="AH41" s="527">
        <f>J41+M41+P41+S41</f>
        <v>0</v>
      </c>
      <c r="AI41" s="64">
        <f>K41+N41+Q41+S41</f>
        <v>0</v>
      </c>
      <c r="AJ41" s="69" t="e">
        <f t="shared" si="3"/>
        <v>#DIV/0!</v>
      </c>
      <c r="AK41" s="69" t="e">
        <f t="shared" si="4"/>
        <v>#DIV/0!</v>
      </c>
      <c r="AL41" s="88" t="s">
        <v>4070</v>
      </c>
    </row>
    <row r="42" spans="1:38" s="77" customFormat="1" ht="15.75" hidden="1" customHeight="1" x14ac:dyDescent="0.25">
      <c r="A42" s="64">
        <v>39</v>
      </c>
      <c r="B42" s="64" t="s">
        <v>263</v>
      </c>
      <c r="C42" s="64" t="s">
        <v>1311</v>
      </c>
      <c r="D42" s="64" t="s">
        <v>1225</v>
      </c>
      <c r="E42" s="59" t="s">
        <v>1315</v>
      </c>
      <c r="F42" s="64" t="s">
        <v>1316</v>
      </c>
      <c r="G42" s="64" t="s">
        <v>1257</v>
      </c>
      <c r="H42" s="65">
        <v>1</v>
      </c>
      <c r="I42" s="64" t="s">
        <v>18</v>
      </c>
      <c r="J42" s="68">
        <v>0</v>
      </c>
      <c r="K42" s="68">
        <v>0</v>
      </c>
      <c r="L42" s="83" t="s">
        <v>26</v>
      </c>
      <c r="M42" s="68">
        <v>0</v>
      </c>
      <c r="N42" s="68">
        <v>0</v>
      </c>
      <c r="O42" s="67" t="s">
        <v>26</v>
      </c>
      <c r="P42" s="68">
        <v>0</v>
      </c>
      <c r="Q42" s="68">
        <v>0</v>
      </c>
      <c r="R42" s="67" t="s">
        <v>26</v>
      </c>
      <c r="S42" s="68">
        <v>0</v>
      </c>
      <c r="T42" s="68">
        <v>0</v>
      </c>
      <c r="U42" s="67" t="s">
        <v>26</v>
      </c>
      <c r="V42" s="68">
        <v>0</v>
      </c>
      <c r="W42" s="68">
        <v>0</v>
      </c>
      <c r="X42" s="67" t="s">
        <v>26</v>
      </c>
      <c r="Y42" s="36">
        <v>13</v>
      </c>
      <c r="Z42" s="36">
        <v>13</v>
      </c>
      <c r="AA42" s="184"/>
      <c r="AB42" s="315"/>
      <c r="AC42" s="315"/>
      <c r="AD42" s="315"/>
      <c r="AE42" s="557"/>
      <c r="AF42" s="557"/>
      <c r="AG42" s="557"/>
      <c r="AH42" s="527">
        <f>Y42</f>
        <v>13</v>
      </c>
      <c r="AI42" s="64">
        <f>Z42</f>
        <v>13</v>
      </c>
      <c r="AJ42" s="96">
        <f t="shared" si="3"/>
        <v>1</v>
      </c>
      <c r="AK42" s="96">
        <f t="shared" si="4"/>
        <v>1</v>
      </c>
      <c r="AL42" s="64" t="s">
        <v>4072</v>
      </c>
    </row>
    <row r="43" spans="1:38" s="77" customFormat="1" ht="15.75" hidden="1" customHeight="1" x14ac:dyDescent="0.25">
      <c r="A43" s="64">
        <v>40</v>
      </c>
      <c r="B43" s="64" t="s">
        <v>263</v>
      </c>
      <c r="C43" s="64" t="s">
        <v>1311</v>
      </c>
      <c r="D43" s="64" t="s">
        <v>1230</v>
      </c>
      <c r="E43" s="327" t="s">
        <v>1317</v>
      </c>
      <c r="F43" s="64" t="s">
        <v>1318</v>
      </c>
      <c r="G43" s="64" t="s">
        <v>1228</v>
      </c>
      <c r="H43" s="65">
        <v>1</v>
      </c>
      <c r="I43" s="64" t="s">
        <v>18</v>
      </c>
      <c r="J43" s="64">
        <v>0</v>
      </c>
      <c r="K43" s="64">
        <v>0</v>
      </c>
      <c r="L43" s="70"/>
      <c r="M43" s="64">
        <v>0</v>
      </c>
      <c r="N43" s="64">
        <v>0</v>
      </c>
      <c r="O43" s="84"/>
      <c r="P43" s="64">
        <v>0</v>
      </c>
      <c r="Q43" s="64">
        <v>0</v>
      </c>
      <c r="R43" s="85"/>
      <c r="S43" s="64">
        <v>0</v>
      </c>
      <c r="T43" s="64">
        <v>0</v>
      </c>
      <c r="U43" s="61"/>
      <c r="V43" s="36">
        <v>15</v>
      </c>
      <c r="W43" s="36">
        <v>15</v>
      </c>
      <c r="X43" s="315" t="s">
        <v>3517</v>
      </c>
      <c r="Y43" s="36">
        <v>4</v>
      </c>
      <c r="Z43" s="36">
        <v>4</v>
      </c>
      <c r="AA43" s="184"/>
      <c r="AB43" s="315"/>
      <c r="AC43" s="315"/>
      <c r="AD43" s="315"/>
      <c r="AE43" s="557"/>
      <c r="AF43" s="557"/>
      <c r="AG43" s="557"/>
      <c r="AH43" s="527">
        <f t="shared" ref="AH43:AH67" si="5">J43+M43+P43+S43+V43+Y43</f>
        <v>19</v>
      </c>
      <c r="AI43" s="64">
        <f t="shared" ref="AI43:AI67" si="6">K43+N43+Q43+T43+W43+Z43</f>
        <v>19</v>
      </c>
      <c r="AJ43" s="96">
        <f t="shared" si="3"/>
        <v>1</v>
      </c>
      <c r="AK43" s="96">
        <f t="shared" si="4"/>
        <v>1</v>
      </c>
      <c r="AL43" s="64" t="s">
        <v>4072</v>
      </c>
    </row>
    <row r="44" spans="1:38" s="77" customFormat="1" ht="15.75" hidden="1" customHeight="1" x14ac:dyDescent="0.25">
      <c r="A44" s="64">
        <v>41</v>
      </c>
      <c r="B44" s="64" t="s">
        <v>263</v>
      </c>
      <c r="C44" s="64" t="s">
        <v>1311</v>
      </c>
      <c r="D44" s="64" t="s">
        <v>8</v>
      </c>
      <c r="E44" s="330" t="s">
        <v>1319</v>
      </c>
      <c r="F44" s="64" t="s">
        <v>1320</v>
      </c>
      <c r="G44" s="64" t="s">
        <v>1257</v>
      </c>
      <c r="H44" s="65">
        <v>1</v>
      </c>
      <c r="I44" s="64" t="s">
        <v>18</v>
      </c>
      <c r="J44" s="68">
        <v>0</v>
      </c>
      <c r="K44" s="68">
        <v>0</v>
      </c>
      <c r="L44" s="83" t="s">
        <v>26</v>
      </c>
      <c r="M44" s="68">
        <v>3</v>
      </c>
      <c r="N44" s="68"/>
      <c r="O44" s="84" t="s">
        <v>2551</v>
      </c>
      <c r="P44" s="68">
        <v>4</v>
      </c>
      <c r="Q44" s="68"/>
      <c r="R44" s="85"/>
      <c r="S44" s="64">
        <v>3</v>
      </c>
      <c r="T44" s="64">
        <v>7</v>
      </c>
      <c r="U44" s="61"/>
      <c r="V44" s="36">
        <v>7</v>
      </c>
      <c r="W44" s="36">
        <v>10</v>
      </c>
      <c r="X44" s="315" t="s">
        <v>3518</v>
      </c>
      <c r="Y44" s="36">
        <v>8</v>
      </c>
      <c r="Z44" s="36">
        <v>11</v>
      </c>
      <c r="AA44" s="184"/>
      <c r="AB44" s="315"/>
      <c r="AC44" s="315"/>
      <c r="AD44" s="315"/>
      <c r="AE44" s="557"/>
      <c r="AF44" s="557"/>
      <c r="AG44" s="557"/>
      <c r="AH44" s="527">
        <f t="shared" si="5"/>
        <v>25</v>
      </c>
      <c r="AI44" s="64">
        <f t="shared" si="6"/>
        <v>28</v>
      </c>
      <c r="AJ44" s="96">
        <f t="shared" si="3"/>
        <v>0.8928571428571429</v>
      </c>
      <c r="AK44" s="96">
        <f t="shared" si="4"/>
        <v>0.8928571428571429</v>
      </c>
      <c r="AL44" s="64" t="s">
        <v>4072</v>
      </c>
    </row>
    <row r="45" spans="1:38" s="77" customFormat="1" ht="15.75" hidden="1" customHeight="1" x14ac:dyDescent="0.25">
      <c r="A45" s="64">
        <v>42</v>
      </c>
      <c r="B45" s="64" t="s">
        <v>263</v>
      </c>
      <c r="C45" s="64" t="s">
        <v>1311</v>
      </c>
      <c r="D45" s="64" t="s">
        <v>8</v>
      </c>
      <c r="E45" s="325" t="s">
        <v>3861</v>
      </c>
      <c r="F45" s="64" t="s">
        <v>1321</v>
      </c>
      <c r="G45" s="64" t="s">
        <v>1228</v>
      </c>
      <c r="H45" s="65">
        <v>1</v>
      </c>
      <c r="I45" s="64" t="s">
        <v>18</v>
      </c>
      <c r="J45" s="64">
        <v>3</v>
      </c>
      <c r="K45" s="64">
        <v>3</v>
      </c>
      <c r="L45" s="70"/>
      <c r="M45" s="64">
        <v>0</v>
      </c>
      <c r="N45" s="64">
        <v>0</v>
      </c>
      <c r="O45" s="84"/>
      <c r="P45" s="64">
        <v>0</v>
      </c>
      <c r="Q45" s="64">
        <v>0</v>
      </c>
      <c r="R45" s="85"/>
      <c r="S45" s="64">
        <v>0</v>
      </c>
      <c r="T45" s="64">
        <v>0</v>
      </c>
      <c r="U45" s="61"/>
      <c r="V45" s="36">
        <v>8</v>
      </c>
      <c r="W45" s="36">
        <v>8</v>
      </c>
      <c r="X45" s="315" t="s">
        <v>3519</v>
      </c>
      <c r="Y45" s="36">
        <v>3</v>
      </c>
      <c r="Z45" s="36">
        <v>3</v>
      </c>
      <c r="AA45" s="184"/>
      <c r="AB45" s="315"/>
      <c r="AC45" s="315"/>
      <c r="AD45" s="315"/>
      <c r="AE45" s="557"/>
      <c r="AF45" s="557"/>
      <c r="AG45" s="557"/>
      <c r="AH45" s="527">
        <f t="shared" si="5"/>
        <v>14</v>
      </c>
      <c r="AI45" s="64">
        <f t="shared" si="6"/>
        <v>14</v>
      </c>
      <c r="AJ45" s="96">
        <f t="shared" si="3"/>
        <v>1</v>
      </c>
      <c r="AK45" s="96">
        <f t="shared" si="4"/>
        <v>1</v>
      </c>
      <c r="AL45" s="64" t="s">
        <v>4072</v>
      </c>
    </row>
    <row r="46" spans="1:38" s="77" customFormat="1" ht="15.75" hidden="1" customHeight="1" x14ac:dyDescent="0.25">
      <c r="A46" s="64">
        <v>43</v>
      </c>
      <c r="B46" s="64" t="s">
        <v>263</v>
      </c>
      <c r="C46" s="64" t="s">
        <v>1311</v>
      </c>
      <c r="D46" s="64" t="s">
        <v>8</v>
      </c>
      <c r="E46" s="330" t="s">
        <v>1322</v>
      </c>
      <c r="F46" s="64" t="s">
        <v>1323</v>
      </c>
      <c r="G46" s="64" t="s">
        <v>1257</v>
      </c>
      <c r="H46" s="65">
        <v>1</v>
      </c>
      <c r="I46" s="64" t="s">
        <v>18</v>
      </c>
      <c r="J46" s="68">
        <v>0</v>
      </c>
      <c r="K46" s="68">
        <v>0</v>
      </c>
      <c r="L46" s="83" t="s">
        <v>26</v>
      </c>
      <c r="M46" s="68">
        <v>8</v>
      </c>
      <c r="N46" s="68">
        <v>0</v>
      </c>
      <c r="O46" s="84" t="s">
        <v>2550</v>
      </c>
      <c r="P46" s="68">
        <v>12</v>
      </c>
      <c r="Q46" s="68">
        <v>0</v>
      </c>
      <c r="R46" s="85"/>
      <c r="S46" s="64"/>
      <c r="T46" s="64"/>
      <c r="U46" s="61"/>
      <c r="V46" s="36"/>
      <c r="W46" s="36"/>
      <c r="X46" s="315" t="s">
        <v>3520</v>
      </c>
      <c r="Y46" s="36">
        <v>14</v>
      </c>
      <c r="Z46" s="36">
        <v>35</v>
      </c>
      <c r="AA46" s="184"/>
      <c r="AB46" s="315"/>
      <c r="AC46" s="315"/>
      <c r="AD46" s="315"/>
      <c r="AE46" s="557"/>
      <c r="AF46" s="557"/>
      <c r="AG46" s="557"/>
      <c r="AH46" s="527">
        <f t="shared" si="5"/>
        <v>34</v>
      </c>
      <c r="AI46" s="64">
        <f t="shared" si="6"/>
        <v>35</v>
      </c>
      <c r="AJ46" s="96">
        <f t="shared" si="3"/>
        <v>0.97142857142857142</v>
      </c>
      <c r="AK46" s="96">
        <f t="shared" si="4"/>
        <v>0.97142857142857142</v>
      </c>
      <c r="AL46" s="64" t="s">
        <v>4072</v>
      </c>
    </row>
    <row r="47" spans="1:38" s="77" customFormat="1" ht="15.75" hidden="1" customHeight="1" x14ac:dyDescent="0.25">
      <c r="A47" s="64">
        <v>44</v>
      </c>
      <c r="B47" s="64" t="s">
        <v>263</v>
      </c>
      <c r="C47" s="64" t="s">
        <v>1311</v>
      </c>
      <c r="D47" s="64" t="s">
        <v>1230</v>
      </c>
      <c r="E47" s="328" t="s">
        <v>3862</v>
      </c>
      <c r="F47" s="86" t="s">
        <v>3863</v>
      </c>
      <c r="G47" s="64" t="s">
        <v>1224</v>
      </c>
      <c r="H47" s="65">
        <v>1</v>
      </c>
      <c r="I47" s="64" t="s">
        <v>18</v>
      </c>
      <c r="J47" s="68">
        <v>0</v>
      </c>
      <c r="K47" s="68">
        <v>0</v>
      </c>
      <c r="L47" s="83" t="s">
        <v>26</v>
      </c>
      <c r="M47" s="68">
        <v>0</v>
      </c>
      <c r="N47" s="68">
        <v>0</v>
      </c>
      <c r="O47" s="67" t="s">
        <v>26</v>
      </c>
      <c r="P47" s="68">
        <v>0</v>
      </c>
      <c r="Q47" s="68">
        <v>0</v>
      </c>
      <c r="R47" s="67" t="s">
        <v>26</v>
      </c>
      <c r="S47" s="68">
        <v>0</v>
      </c>
      <c r="T47" s="68">
        <v>0</v>
      </c>
      <c r="U47" s="67" t="s">
        <v>26</v>
      </c>
      <c r="V47" s="68">
        <v>0</v>
      </c>
      <c r="W47" s="68">
        <v>0</v>
      </c>
      <c r="X47" s="67" t="s">
        <v>26</v>
      </c>
      <c r="Y47" s="68">
        <v>0</v>
      </c>
      <c r="Z47" s="68">
        <v>0</v>
      </c>
      <c r="AA47" s="452" t="s">
        <v>26</v>
      </c>
      <c r="AB47" s="59"/>
      <c r="AC47" s="59"/>
      <c r="AD47" s="59"/>
      <c r="AE47" s="556"/>
      <c r="AF47" s="556"/>
      <c r="AG47" s="556"/>
      <c r="AH47" s="527">
        <f t="shared" si="5"/>
        <v>0</v>
      </c>
      <c r="AI47" s="64">
        <f t="shared" si="6"/>
        <v>0</v>
      </c>
      <c r="AJ47" s="96" t="e">
        <f t="shared" si="3"/>
        <v>#DIV/0!</v>
      </c>
      <c r="AK47" s="96" t="e">
        <f t="shared" si="4"/>
        <v>#DIV/0!</v>
      </c>
      <c r="AL47" s="64" t="s">
        <v>4070</v>
      </c>
    </row>
    <row r="48" spans="1:38" s="77" customFormat="1" ht="15.75" hidden="1" customHeight="1" x14ac:dyDescent="0.25">
      <c r="A48" s="64">
        <v>45</v>
      </c>
      <c r="B48" s="64" t="s">
        <v>263</v>
      </c>
      <c r="C48" s="64" t="s">
        <v>1311</v>
      </c>
      <c r="D48" s="64" t="s">
        <v>8</v>
      </c>
      <c r="E48" s="324" t="s">
        <v>1324</v>
      </c>
      <c r="F48" s="64" t="s">
        <v>1325</v>
      </c>
      <c r="G48" s="86" t="s">
        <v>1238</v>
      </c>
      <c r="H48" s="65">
        <v>1</v>
      </c>
      <c r="I48" s="64" t="s">
        <v>18</v>
      </c>
      <c r="J48" s="64">
        <v>1</v>
      </c>
      <c r="K48" s="68">
        <v>1</v>
      </c>
      <c r="L48" s="87"/>
      <c r="M48" s="79">
        <v>1</v>
      </c>
      <c r="N48" s="68">
        <v>1</v>
      </c>
      <c r="O48" s="84" t="s">
        <v>2511</v>
      </c>
      <c r="P48" s="64">
        <v>0</v>
      </c>
      <c r="Q48" s="68">
        <v>1</v>
      </c>
      <c r="R48" s="85"/>
      <c r="S48" s="64">
        <v>0</v>
      </c>
      <c r="T48" s="64">
        <v>0</v>
      </c>
      <c r="U48" s="61"/>
      <c r="V48" s="36">
        <v>0</v>
      </c>
      <c r="W48" s="36">
        <v>0</v>
      </c>
      <c r="X48" s="315"/>
      <c r="Y48" s="36">
        <v>1</v>
      </c>
      <c r="Z48" s="36">
        <v>1</v>
      </c>
      <c r="AA48" s="184"/>
      <c r="AB48" s="315"/>
      <c r="AC48" s="315"/>
      <c r="AD48" s="315"/>
      <c r="AE48" s="557"/>
      <c r="AF48" s="557"/>
      <c r="AG48" s="557"/>
      <c r="AH48" s="527">
        <f t="shared" si="5"/>
        <v>3</v>
      </c>
      <c r="AI48" s="64">
        <f t="shared" si="6"/>
        <v>4</v>
      </c>
      <c r="AJ48" s="96">
        <f t="shared" si="3"/>
        <v>0.75</v>
      </c>
      <c r="AK48" s="96">
        <f t="shared" si="4"/>
        <v>0.75</v>
      </c>
      <c r="AL48" s="64" t="s">
        <v>4073</v>
      </c>
    </row>
    <row r="49" spans="1:38" s="77" customFormat="1" ht="15.75" hidden="1" customHeight="1" x14ac:dyDescent="0.25">
      <c r="A49" s="64">
        <v>46</v>
      </c>
      <c r="B49" s="64" t="s">
        <v>263</v>
      </c>
      <c r="C49" s="64" t="s">
        <v>1311</v>
      </c>
      <c r="D49" s="64" t="s">
        <v>8</v>
      </c>
      <c r="E49" s="324" t="s">
        <v>1326</v>
      </c>
      <c r="F49" s="64" t="s">
        <v>1327</v>
      </c>
      <c r="G49" s="64" t="s">
        <v>1228</v>
      </c>
      <c r="H49" s="65">
        <v>1</v>
      </c>
      <c r="I49" s="64" t="s">
        <v>18</v>
      </c>
      <c r="J49" s="86">
        <v>2</v>
      </c>
      <c r="K49" s="68">
        <v>1</v>
      </c>
      <c r="L49" s="87"/>
      <c r="M49" s="79">
        <v>3</v>
      </c>
      <c r="N49" s="68">
        <v>4</v>
      </c>
      <c r="O49" s="84" t="s">
        <v>2512</v>
      </c>
      <c r="P49" s="64">
        <v>3</v>
      </c>
      <c r="Q49" s="68">
        <v>3</v>
      </c>
      <c r="R49" s="85"/>
      <c r="S49" s="64">
        <v>3</v>
      </c>
      <c r="T49" s="64">
        <v>4</v>
      </c>
      <c r="U49" s="61"/>
      <c r="V49" s="36">
        <v>5</v>
      </c>
      <c r="W49" s="36">
        <v>3</v>
      </c>
      <c r="X49" s="315" t="s">
        <v>3521</v>
      </c>
      <c r="Y49" s="36">
        <v>4</v>
      </c>
      <c r="Z49" s="36">
        <v>4</v>
      </c>
      <c r="AA49" s="184"/>
      <c r="AB49" s="315"/>
      <c r="AC49" s="315"/>
      <c r="AD49" s="315"/>
      <c r="AE49" s="557"/>
      <c r="AF49" s="557"/>
      <c r="AG49" s="557"/>
      <c r="AH49" s="527">
        <f t="shared" si="5"/>
        <v>20</v>
      </c>
      <c r="AI49" s="64">
        <f t="shared" si="6"/>
        <v>19</v>
      </c>
      <c r="AJ49" s="96">
        <f t="shared" si="3"/>
        <v>1.0526315789473684</v>
      </c>
      <c r="AK49" s="96">
        <f t="shared" si="4"/>
        <v>1.0526315789473684</v>
      </c>
      <c r="AL49" s="64" t="s">
        <v>4072</v>
      </c>
    </row>
    <row r="50" spans="1:38" s="77" customFormat="1" ht="15.75" hidden="1" customHeight="1" x14ac:dyDescent="0.25">
      <c r="A50" s="64">
        <v>47</v>
      </c>
      <c r="B50" s="64" t="s">
        <v>263</v>
      </c>
      <c r="C50" s="64" t="s">
        <v>1311</v>
      </c>
      <c r="D50" s="64" t="s">
        <v>8</v>
      </c>
      <c r="E50" s="139" t="s">
        <v>3864</v>
      </c>
      <c r="F50" s="64" t="s">
        <v>1328</v>
      </c>
      <c r="G50" s="64" t="s">
        <v>1228</v>
      </c>
      <c r="H50" s="65">
        <v>1</v>
      </c>
      <c r="I50" s="64" t="s">
        <v>18</v>
      </c>
      <c r="J50" s="64">
        <v>4</v>
      </c>
      <c r="K50" s="64">
        <v>4</v>
      </c>
      <c r="L50" s="87"/>
      <c r="M50" s="79">
        <v>8</v>
      </c>
      <c r="N50" s="64">
        <v>8</v>
      </c>
      <c r="O50" s="84" t="s">
        <v>2513</v>
      </c>
      <c r="P50" s="64">
        <v>2</v>
      </c>
      <c r="Q50" s="64">
        <v>2</v>
      </c>
      <c r="R50" s="85"/>
      <c r="S50" s="64">
        <v>3</v>
      </c>
      <c r="T50" s="64">
        <v>3</v>
      </c>
      <c r="U50" s="61"/>
      <c r="V50" s="36">
        <v>1</v>
      </c>
      <c r="W50" s="36">
        <v>1</v>
      </c>
      <c r="X50" s="315" t="s">
        <v>3522</v>
      </c>
      <c r="Y50" s="36">
        <v>5</v>
      </c>
      <c r="Z50" s="36">
        <v>5</v>
      </c>
      <c r="AA50" s="184"/>
      <c r="AB50" s="315"/>
      <c r="AC50" s="315"/>
      <c r="AD50" s="315"/>
      <c r="AE50" s="557"/>
      <c r="AF50" s="557"/>
      <c r="AG50" s="557"/>
      <c r="AH50" s="527">
        <f t="shared" si="5"/>
        <v>23</v>
      </c>
      <c r="AI50" s="64">
        <f t="shared" si="6"/>
        <v>23</v>
      </c>
      <c r="AJ50" s="96">
        <f t="shared" si="3"/>
        <v>1</v>
      </c>
      <c r="AK50" s="96">
        <f t="shared" si="4"/>
        <v>1</v>
      </c>
      <c r="AL50" s="64" t="s">
        <v>4072</v>
      </c>
    </row>
    <row r="51" spans="1:38" s="77" customFormat="1" ht="15.75" hidden="1" customHeight="1" x14ac:dyDescent="0.25">
      <c r="A51" s="64">
        <v>48</v>
      </c>
      <c r="B51" s="64" t="s">
        <v>263</v>
      </c>
      <c r="C51" s="64" t="s">
        <v>1311</v>
      </c>
      <c r="D51" s="64" t="s">
        <v>1230</v>
      </c>
      <c r="E51" s="328" t="s">
        <v>3865</v>
      </c>
      <c r="F51" s="86" t="s">
        <v>3866</v>
      </c>
      <c r="G51" s="64" t="s">
        <v>1224</v>
      </c>
      <c r="H51" s="65">
        <v>1</v>
      </c>
      <c r="I51" s="64" t="s">
        <v>18</v>
      </c>
      <c r="J51" s="68">
        <v>0</v>
      </c>
      <c r="K51" s="68">
        <v>0</v>
      </c>
      <c r="L51" s="83" t="s">
        <v>26</v>
      </c>
      <c r="M51" s="68">
        <v>0</v>
      </c>
      <c r="N51" s="68">
        <v>0</v>
      </c>
      <c r="O51" s="67" t="s">
        <v>26</v>
      </c>
      <c r="P51" s="68">
        <v>0</v>
      </c>
      <c r="Q51" s="68">
        <v>0</v>
      </c>
      <c r="R51" s="67" t="s">
        <v>26</v>
      </c>
      <c r="S51" s="68">
        <v>0</v>
      </c>
      <c r="T51" s="68">
        <v>0</v>
      </c>
      <c r="U51" s="67" t="s">
        <v>26</v>
      </c>
      <c r="V51" s="68">
        <v>0</v>
      </c>
      <c r="W51" s="68">
        <v>0</v>
      </c>
      <c r="X51" s="67" t="s">
        <v>26</v>
      </c>
      <c r="Y51" s="68">
        <v>0</v>
      </c>
      <c r="Z51" s="68">
        <v>0</v>
      </c>
      <c r="AA51" s="452" t="s">
        <v>26</v>
      </c>
      <c r="AB51" s="59"/>
      <c r="AC51" s="59"/>
      <c r="AD51" s="59"/>
      <c r="AE51" s="556"/>
      <c r="AF51" s="556"/>
      <c r="AG51" s="556"/>
      <c r="AH51" s="527">
        <f t="shared" si="5"/>
        <v>0</v>
      </c>
      <c r="AI51" s="64">
        <f t="shared" si="6"/>
        <v>0</v>
      </c>
      <c r="AJ51" s="96" t="e">
        <f t="shared" si="3"/>
        <v>#DIV/0!</v>
      </c>
      <c r="AK51" s="96" t="e">
        <f t="shared" si="4"/>
        <v>#DIV/0!</v>
      </c>
      <c r="AL51" s="64" t="s">
        <v>4070</v>
      </c>
    </row>
    <row r="52" spans="1:38" s="77" customFormat="1" ht="15.75" hidden="1" customHeight="1" x14ac:dyDescent="0.25">
      <c r="A52" s="64">
        <v>49</v>
      </c>
      <c r="B52" s="64" t="s">
        <v>263</v>
      </c>
      <c r="C52" s="64" t="s">
        <v>1311</v>
      </c>
      <c r="D52" s="64" t="s">
        <v>8</v>
      </c>
      <c r="E52" s="357" t="s">
        <v>1329</v>
      </c>
      <c r="F52" s="64" t="s">
        <v>1330</v>
      </c>
      <c r="G52" s="64" t="s">
        <v>1228</v>
      </c>
      <c r="H52" s="65">
        <v>1</v>
      </c>
      <c r="I52" s="64" t="s">
        <v>18</v>
      </c>
      <c r="J52" s="64">
        <v>16</v>
      </c>
      <c r="K52" s="68">
        <v>6</v>
      </c>
      <c r="L52" s="87"/>
      <c r="M52" s="79">
        <v>16</v>
      </c>
      <c r="N52" s="68">
        <v>6</v>
      </c>
      <c r="O52" s="84" t="s">
        <v>2514</v>
      </c>
      <c r="P52" s="64">
        <v>8</v>
      </c>
      <c r="Q52" s="68">
        <v>7</v>
      </c>
      <c r="R52" s="85"/>
      <c r="S52" s="64">
        <v>3</v>
      </c>
      <c r="T52" s="64">
        <v>3</v>
      </c>
      <c r="U52" s="61"/>
      <c r="V52" s="36">
        <v>5</v>
      </c>
      <c r="W52" s="36">
        <v>7</v>
      </c>
      <c r="X52" s="315" t="s">
        <v>3523</v>
      </c>
      <c r="Y52" s="36">
        <v>13</v>
      </c>
      <c r="Z52" s="36">
        <v>13</v>
      </c>
      <c r="AA52" s="184"/>
      <c r="AB52" s="315"/>
      <c r="AC52" s="315"/>
      <c r="AD52" s="315"/>
      <c r="AE52" s="557"/>
      <c r="AF52" s="557"/>
      <c r="AG52" s="557"/>
      <c r="AH52" s="527">
        <f t="shared" si="5"/>
        <v>61</v>
      </c>
      <c r="AI52" s="64">
        <f t="shared" si="6"/>
        <v>42</v>
      </c>
      <c r="AJ52" s="96">
        <f t="shared" si="3"/>
        <v>1.4523809523809523</v>
      </c>
      <c r="AK52" s="96">
        <f t="shared" si="4"/>
        <v>1.4523809523809523</v>
      </c>
      <c r="AL52" s="64" t="s">
        <v>4072</v>
      </c>
    </row>
    <row r="53" spans="1:38" s="77" customFormat="1" ht="15.75" hidden="1" customHeight="1" x14ac:dyDescent="0.25">
      <c r="A53" s="64">
        <v>50</v>
      </c>
      <c r="B53" s="64" t="s">
        <v>263</v>
      </c>
      <c r="C53" s="64" t="s">
        <v>1311</v>
      </c>
      <c r="D53" s="64" t="s">
        <v>8</v>
      </c>
      <c r="E53" s="324" t="s">
        <v>1331</v>
      </c>
      <c r="F53" s="64" t="s">
        <v>1332</v>
      </c>
      <c r="G53" s="64" t="s">
        <v>1228</v>
      </c>
      <c r="H53" s="65">
        <v>1</v>
      </c>
      <c r="I53" s="64" t="s">
        <v>18</v>
      </c>
      <c r="J53" s="64">
        <v>4</v>
      </c>
      <c r="K53" s="68">
        <v>6</v>
      </c>
      <c r="L53" s="87"/>
      <c r="M53" s="79">
        <v>11</v>
      </c>
      <c r="N53" s="68">
        <v>6</v>
      </c>
      <c r="O53" s="84" t="s">
        <v>2515</v>
      </c>
      <c r="P53" s="64">
        <v>19</v>
      </c>
      <c r="Q53" s="68">
        <v>7</v>
      </c>
      <c r="R53" s="85"/>
      <c r="S53" s="64">
        <v>11</v>
      </c>
      <c r="T53" s="64">
        <v>15</v>
      </c>
      <c r="U53" s="61"/>
      <c r="V53" s="36">
        <v>8</v>
      </c>
      <c r="W53" s="36">
        <v>13</v>
      </c>
      <c r="X53" s="315" t="s">
        <v>3524</v>
      </c>
      <c r="Y53" s="36">
        <v>7</v>
      </c>
      <c r="Z53" s="36">
        <v>13</v>
      </c>
      <c r="AA53" s="184"/>
      <c r="AB53" s="315"/>
      <c r="AC53" s="315"/>
      <c r="AD53" s="315"/>
      <c r="AE53" s="557"/>
      <c r="AF53" s="557"/>
      <c r="AG53" s="557"/>
      <c r="AH53" s="527">
        <f t="shared" si="5"/>
        <v>60</v>
      </c>
      <c r="AI53" s="64">
        <f t="shared" si="6"/>
        <v>60</v>
      </c>
      <c r="AJ53" s="96">
        <f t="shared" si="3"/>
        <v>1</v>
      </c>
      <c r="AK53" s="96">
        <f t="shared" si="4"/>
        <v>1</v>
      </c>
      <c r="AL53" s="64" t="s">
        <v>4072</v>
      </c>
    </row>
    <row r="54" spans="1:38" s="77" customFormat="1" ht="15.75" hidden="1" customHeight="1" x14ac:dyDescent="0.25">
      <c r="A54" s="64">
        <v>51</v>
      </c>
      <c r="B54" s="64" t="s">
        <v>263</v>
      </c>
      <c r="C54" s="64" t="s">
        <v>1311</v>
      </c>
      <c r="D54" s="64" t="s">
        <v>8</v>
      </c>
      <c r="E54" s="324" t="s">
        <v>1333</v>
      </c>
      <c r="F54" s="86" t="s">
        <v>3867</v>
      </c>
      <c r="G54" s="64" t="s">
        <v>1228</v>
      </c>
      <c r="H54" s="65">
        <v>1</v>
      </c>
      <c r="I54" s="64" t="s">
        <v>18</v>
      </c>
      <c r="J54" s="64">
        <v>4</v>
      </c>
      <c r="K54" s="68">
        <v>5</v>
      </c>
      <c r="L54" s="87"/>
      <c r="M54" s="79">
        <v>11</v>
      </c>
      <c r="N54" s="68">
        <v>5</v>
      </c>
      <c r="O54" s="84" t="s">
        <v>2516</v>
      </c>
      <c r="P54" s="64">
        <v>18</v>
      </c>
      <c r="Q54" s="68">
        <v>5</v>
      </c>
      <c r="R54" s="85"/>
      <c r="S54" s="64">
        <v>6</v>
      </c>
      <c r="T54" s="64">
        <v>6</v>
      </c>
      <c r="U54" s="61"/>
      <c r="V54" s="36">
        <v>36</v>
      </c>
      <c r="W54" s="36">
        <v>36</v>
      </c>
      <c r="X54" s="315" t="s">
        <v>3525</v>
      </c>
      <c r="Y54" s="36">
        <v>24</v>
      </c>
      <c r="Z54" s="36">
        <v>24</v>
      </c>
      <c r="AA54" s="184"/>
      <c r="AB54" s="315"/>
      <c r="AC54" s="315"/>
      <c r="AD54" s="315"/>
      <c r="AE54" s="557"/>
      <c r="AF54" s="557"/>
      <c r="AG54" s="557"/>
      <c r="AH54" s="527">
        <f t="shared" si="5"/>
        <v>99</v>
      </c>
      <c r="AI54" s="64">
        <f t="shared" si="6"/>
        <v>81</v>
      </c>
      <c r="AJ54" s="96">
        <f t="shared" si="3"/>
        <v>1.2222222222222223</v>
      </c>
      <c r="AK54" s="96">
        <f t="shared" si="4"/>
        <v>1.2222222222222223</v>
      </c>
      <c r="AL54" s="64" t="s">
        <v>4072</v>
      </c>
    </row>
    <row r="55" spans="1:38" s="77" customFormat="1" ht="15.75" hidden="1" customHeight="1" x14ac:dyDescent="0.25">
      <c r="A55" s="64">
        <v>52</v>
      </c>
      <c r="B55" s="64" t="s">
        <v>263</v>
      </c>
      <c r="C55" s="64" t="s">
        <v>1311</v>
      </c>
      <c r="D55" s="64" t="s">
        <v>8</v>
      </c>
      <c r="E55" s="327" t="s">
        <v>1334</v>
      </c>
      <c r="F55" s="64" t="s">
        <v>1335</v>
      </c>
      <c r="G55" s="64" t="s">
        <v>1257</v>
      </c>
      <c r="H55" s="65">
        <v>1</v>
      </c>
      <c r="I55" s="64" t="s">
        <v>18</v>
      </c>
      <c r="J55" s="68">
        <v>0</v>
      </c>
      <c r="K55" s="68">
        <v>0</v>
      </c>
      <c r="L55" s="83" t="s">
        <v>26</v>
      </c>
      <c r="M55" s="68">
        <v>3</v>
      </c>
      <c r="N55" s="68">
        <v>0</v>
      </c>
      <c r="O55" s="84" t="s">
        <v>2552</v>
      </c>
      <c r="P55" s="68">
        <v>0</v>
      </c>
      <c r="Q55" s="68">
        <v>0</v>
      </c>
      <c r="R55" s="67" t="s">
        <v>26</v>
      </c>
      <c r="S55" s="64">
        <v>0</v>
      </c>
      <c r="T55" s="64">
        <v>0</v>
      </c>
      <c r="U55" s="61"/>
      <c r="V55" s="36">
        <v>0</v>
      </c>
      <c r="W55" s="36">
        <v>0</v>
      </c>
      <c r="X55" s="315" t="s">
        <v>3526</v>
      </c>
      <c r="Y55" s="36">
        <v>3</v>
      </c>
      <c r="Z55" s="36">
        <v>6</v>
      </c>
      <c r="AA55" s="184"/>
      <c r="AB55" s="315"/>
      <c r="AC55" s="315"/>
      <c r="AD55" s="315"/>
      <c r="AE55" s="557"/>
      <c r="AF55" s="557"/>
      <c r="AG55" s="557"/>
      <c r="AH55" s="527">
        <f t="shared" si="5"/>
        <v>6</v>
      </c>
      <c r="AI55" s="64">
        <f t="shared" si="6"/>
        <v>6</v>
      </c>
      <c r="AJ55" s="96">
        <f t="shared" si="3"/>
        <v>1</v>
      </c>
      <c r="AK55" s="96">
        <f t="shared" si="4"/>
        <v>1</v>
      </c>
      <c r="AL55" s="64" t="s">
        <v>4072</v>
      </c>
    </row>
    <row r="56" spans="1:38" s="77" customFormat="1" ht="15.75" hidden="1" customHeight="1" x14ac:dyDescent="0.25">
      <c r="A56" s="64">
        <v>53</v>
      </c>
      <c r="B56" s="64" t="s">
        <v>263</v>
      </c>
      <c r="C56" s="64" t="s">
        <v>1336</v>
      </c>
      <c r="D56" s="64" t="s">
        <v>1254</v>
      </c>
      <c r="E56" s="357" t="s">
        <v>1337</v>
      </c>
      <c r="F56" s="64" t="s">
        <v>1338</v>
      </c>
      <c r="G56" s="64" t="s">
        <v>1228</v>
      </c>
      <c r="H56" s="65">
        <v>1</v>
      </c>
      <c r="I56" s="64" t="s">
        <v>18</v>
      </c>
      <c r="J56" s="71">
        <v>186</v>
      </c>
      <c r="K56" s="64">
        <v>186</v>
      </c>
      <c r="L56" s="87"/>
      <c r="M56" s="79">
        <v>269</v>
      </c>
      <c r="N56" s="64">
        <v>269</v>
      </c>
      <c r="O56" s="84" t="s">
        <v>2517</v>
      </c>
      <c r="P56" s="64">
        <v>170</v>
      </c>
      <c r="Q56" s="64">
        <v>170</v>
      </c>
      <c r="R56" s="85"/>
      <c r="S56" s="64">
        <v>157</v>
      </c>
      <c r="T56" s="64">
        <v>157</v>
      </c>
      <c r="U56" s="61"/>
      <c r="V56" s="36">
        <f>61+186</f>
        <v>247</v>
      </c>
      <c r="W56" s="36">
        <f>61+186</f>
        <v>247</v>
      </c>
      <c r="X56" s="315"/>
      <c r="Y56" s="36">
        <f>54+251</f>
        <v>305</v>
      </c>
      <c r="Z56" s="36">
        <f>54+251</f>
        <v>305</v>
      </c>
      <c r="AA56" s="184"/>
      <c r="AB56" s="315"/>
      <c r="AC56" s="315"/>
      <c r="AD56" s="315"/>
      <c r="AE56" s="557"/>
      <c r="AF56" s="557"/>
      <c r="AG56" s="557"/>
      <c r="AH56" s="528">
        <f t="shared" si="5"/>
        <v>1334</v>
      </c>
      <c r="AI56" s="107">
        <f t="shared" si="6"/>
        <v>1334</v>
      </c>
      <c r="AJ56" s="96">
        <f t="shared" si="3"/>
        <v>1</v>
      </c>
      <c r="AK56" s="96">
        <f t="shared" si="4"/>
        <v>1</v>
      </c>
      <c r="AL56" s="64" t="s">
        <v>4072</v>
      </c>
    </row>
    <row r="57" spans="1:38" s="77" customFormat="1" ht="15.75" hidden="1" customHeight="1" x14ac:dyDescent="0.25">
      <c r="A57" s="64">
        <v>54</v>
      </c>
      <c r="B57" s="64" t="s">
        <v>263</v>
      </c>
      <c r="C57" s="64" t="s">
        <v>1336</v>
      </c>
      <c r="D57" s="64" t="s">
        <v>1225</v>
      </c>
      <c r="E57" s="324" t="s">
        <v>1339</v>
      </c>
      <c r="F57" s="64" t="s">
        <v>1340</v>
      </c>
      <c r="G57" s="64" t="s">
        <v>1228</v>
      </c>
      <c r="H57" s="65">
        <v>1</v>
      </c>
      <c r="I57" s="64" t="s">
        <v>18</v>
      </c>
      <c r="J57" s="64">
        <v>364</v>
      </c>
      <c r="K57" s="64">
        <v>364</v>
      </c>
      <c r="L57" s="87"/>
      <c r="M57" s="79">
        <v>435</v>
      </c>
      <c r="N57" s="64">
        <v>435</v>
      </c>
      <c r="O57" s="84" t="s">
        <v>2518</v>
      </c>
      <c r="P57" s="64">
        <v>281</v>
      </c>
      <c r="Q57" s="64">
        <v>281</v>
      </c>
      <c r="R57" s="85"/>
      <c r="S57" s="64">
        <v>270</v>
      </c>
      <c r="T57" s="64">
        <v>270</v>
      </c>
      <c r="U57" s="61"/>
      <c r="V57" s="36">
        <v>312</v>
      </c>
      <c r="W57" s="36">
        <v>312</v>
      </c>
      <c r="X57" s="315"/>
      <c r="Y57" s="36">
        <v>549</v>
      </c>
      <c r="Z57" s="36">
        <v>549</v>
      </c>
      <c r="AA57" s="184"/>
      <c r="AB57" s="315"/>
      <c r="AC57" s="315"/>
      <c r="AD57" s="315"/>
      <c r="AE57" s="557"/>
      <c r="AF57" s="557"/>
      <c r="AG57" s="557"/>
      <c r="AH57" s="528">
        <f t="shared" si="5"/>
        <v>2211</v>
      </c>
      <c r="AI57" s="107">
        <f t="shared" si="6"/>
        <v>2211</v>
      </c>
      <c r="AJ57" s="96">
        <f t="shared" si="3"/>
        <v>1</v>
      </c>
      <c r="AK57" s="96">
        <f t="shared" si="4"/>
        <v>1</v>
      </c>
      <c r="AL57" s="64" t="s">
        <v>4072</v>
      </c>
    </row>
    <row r="58" spans="1:38" s="77" customFormat="1" ht="15.75" hidden="1" customHeight="1" x14ac:dyDescent="0.25">
      <c r="A58" s="64">
        <v>55</v>
      </c>
      <c r="B58" s="64" t="s">
        <v>263</v>
      </c>
      <c r="C58" s="64" t="s">
        <v>1336</v>
      </c>
      <c r="D58" s="64" t="s">
        <v>1225</v>
      </c>
      <c r="E58" s="324" t="s">
        <v>1341</v>
      </c>
      <c r="F58" s="64" t="s">
        <v>1340</v>
      </c>
      <c r="G58" s="64" t="s">
        <v>1228</v>
      </c>
      <c r="H58" s="65">
        <v>1</v>
      </c>
      <c r="I58" s="64" t="s">
        <v>18</v>
      </c>
      <c r="J58" s="64">
        <v>577</v>
      </c>
      <c r="K58" s="64">
        <v>577</v>
      </c>
      <c r="L58" s="87"/>
      <c r="M58" s="79">
        <v>734</v>
      </c>
      <c r="N58" s="64">
        <v>734</v>
      </c>
      <c r="O58" s="84" t="s">
        <v>2519</v>
      </c>
      <c r="P58" s="64">
        <v>927</v>
      </c>
      <c r="Q58" s="64">
        <v>927</v>
      </c>
      <c r="R58" s="85"/>
      <c r="S58" s="64">
        <v>674</v>
      </c>
      <c r="T58" s="64">
        <v>674</v>
      </c>
      <c r="U58" s="61"/>
      <c r="V58" s="36">
        <v>1164</v>
      </c>
      <c r="W58" s="36">
        <v>1164</v>
      </c>
      <c r="X58" s="315"/>
      <c r="Y58" s="36">
        <v>754</v>
      </c>
      <c r="Z58" s="36">
        <v>754</v>
      </c>
      <c r="AA58" s="184"/>
      <c r="AB58" s="315"/>
      <c r="AC58" s="315"/>
      <c r="AD58" s="315"/>
      <c r="AE58" s="557"/>
      <c r="AF58" s="557"/>
      <c r="AG58" s="557"/>
      <c r="AH58" s="528">
        <f t="shared" si="5"/>
        <v>4830</v>
      </c>
      <c r="AI58" s="107">
        <f t="shared" si="6"/>
        <v>4830</v>
      </c>
      <c r="AJ58" s="96">
        <f t="shared" si="3"/>
        <v>1</v>
      </c>
      <c r="AK58" s="96">
        <f t="shared" si="4"/>
        <v>1</v>
      </c>
      <c r="AL58" s="64" t="s">
        <v>4072</v>
      </c>
    </row>
    <row r="59" spans="1:38" s="77" customFormat="1" ht="15.75" hidden="1" customHeight="1" x14ac:dyDescent="0.25">
      <c r="A59" s="64">
        <v>56</v>
      </c>
      <c r="B59" s="64" t="s">
        <v>263</v>
      </c>
      <c r="C59" s="64" t="s">
        <v>1336</v>
      </c>
      <c r="D59" s="64" t="s">
        <v>1230</v>
      </c>
      <c r="E59" s="324" t="s">
        <v>1342</v>
      </c>
      <c r="F59" s="64" t="s">
        <v>1343</v>
      </c>
      <c r="G59" s="64" t="s">
        <v>1228</v>
      </c>
      <c r="H59" s="65">
        <v>1</v>
      </c>
      <c r="I59" s="64" t="s">
        <v>18</v>
      </c>
      <c r="J59" s="64">
        <v>86</v>
      </c>
      <c r="K59" s="64">
        <v>86</v>
      </c>
      <c r="L59" s="87"/>
      <c r="M59" s="79">
        <v>179</v>
      </c>
      <c r="N59" s="64">
        <v>179</v>
      </c>
      <c r="O59" s="84" t="s">
        <v>2520</v>
      </c>
      <c r="P59" s="64">
        <v>434</v>
      </c>
      <c r="Q59" s="64">
        <v>434</v>
      </c>
      <c r="R59" s="85"/>
      <c r="S59" s="64">
        <v>171</v>
      </c>
      <c r="T59" s="64">
        <v>171</v>
      </c>
      <c r="U59" s="61"/>
      <c r="V59" s="36">
        <v>249</v>
      </c>
      <c r="W59" s="36">
        <v>249</v>
      </c>
      <c r="X59" s="315"/>
      <c r="Y59" s="36">
        <v>45</v>
      </c>
      <c r="Z59" s="36">
        <v>45</v>
      </c>
      <c r="AA59" s="184"/>
      <c r="AB59" s="315"/>
      <c r="AC59" s="315"/>
      <c r="AD59" s="315"/>
      <c r="AE59" s="557"/>
      <c r="AF59" s="557"/>
      <c r="AG59" s="557"/>
      <c r="AH59" s="528">
        <f t="shared" si="5"/>
        <v>1164</v>
      </c>
      <c r="AI59" s="107">
        <f t="shared" si="6"/>
        <v>1164</v>
      </c>
      <c r="AJ59" s="96">
        <f t="shared" si="3"/>
        <v>1</v>
      </c>
      <c r="AK59" s="96">
        <f t="shared" si="4"/>
        <v>1</v>
      </c>
      <c r="AL59" s="64" t="s">
        <v>4072</v>
      </c>
    </row>
    <row r="60" spans="1:38" s="77" customFormat="1" ht="15.75" hidden="1" customHeight="1" x14ac:dyDescent="0.25">
      <c r="A60" s="64">
        <v>57</v>
      </c>
      <c r="B60" s="64" t="s">
        <v>263</v>
      </c>
      <c r="C60" s="64" t="s">
        <v>1336</v>
      </c>
      <c r="D60" s="64" t="s">
        <v>1230</v>
      </c>
      <c r="E60" s="324" t="s">
        <v>1344</v>
      </c>
      <c r="F60" s="64" t="s">
        <v>1345</v>
      </c>
      <c r="G60" s="64" t="s">
        <v>1228</v>
      </c>
      <c r="H60" s="65">
        <v>1</v>
      </c>
      <c r="I60" s="64" t="s">
        <v>18</v>
      </c>
      <c r="J60" s="64">
        <v>103</v>
      </c>
      <c r="K60" s="64">
        <v>103</v>
      </c>
      <c r="L60" s="87"/>
      <c r="M60" s="79">
        <v>93</v>
      </c>
      <c r="N60" s="64">
        <v>93</v>
      </c>
      <c r="O60" s="84" t="s">
        <v>2521</v>
      </c>
      <c r="P60" s="64">
        <v>114</v>
      </c>
      <c r="Q60" s="64">
        <v>114</v>
      </c>
      <c r="R60" s="85"/>
      <c r="S60" s="64">
        <v>162</v>
      </c>
      <c r="T60" s="64">
        <v>162</v>
      </c>
      <c r="U60" s="61"/>
      <c r="V60" s="36">
        <v>195</v>
      </c>
      <c r="W60" s="36">
        <v>195</v>
      </c>
      <c r="X60" s="315"/>
      <c r="Y60" s="36">
        <v>115</v>
      </c>
      <c r="Z60" s="36">
        <v>115</v>
      </c>
      <c r="AA60" s="184"/>
      <c r="AB60" s="315"/>
      <c r="AC60" s="315"/>
      <c r="AD60" s="315"/>
      <c r="AE60" s="557"/>
      <c r="AF60" s="557"/>
      <c r="AG60" s="557"/>
      <c r="AH60" s="528">
        <f t="shared" si="5"/>
        <v>782</v>
      </c>
      <c r="AI60" s="107">
        <f t="shared" si="6"/>
        <v>782</v>
      </c>
      <c r="AJ60" s="96">
        <f t="shared" si="3"/>
        <v>1</v>
      </c>
      <c r="AK60" s="96">
        <f t="shared" si="4"/>
        <v>1</v>
      </c>
      <c r="AL60" s="64" t="s">
        <v>4072</v>
      </c>
    </row>
    <row r="61" spans="1:38" s="77" customFormat="1" ht="15.75" hidden="1" customHeight="1" x14ac:dyDescent="0.25">
      <c r="A61" s="64">
        <v>58</v>
      </c>
      <c r="B61" s="64" t="s">
        <v>263</v>
      </c>
      <c r="C61" s="64" t="s">
        <v>1336</v>
      </c>
      <c r="D61" s="64" t="s">
        <v>8</v>
      </c>
      <c r="E61" s="324" t="s">
        <v>1346</v>
      </c>
      <c r="F61" s="64" t="s">
        <v>1347</v>
      </c>
      <c r="G61" s="64" t="s">
        <v>1228</v>
      </c>
      <c r="H61" s="65">
        <v>1</v>
      </c>
      <c r="I61" s="64" t="s">
        <v>18</v>
      </c>
      <c r="J61" s="64">
        <v>71</v>
      </c>
      <c r="K61" s="64">
        <v>71</v>
      </c>
      <c r="L61" s="87"/>
      <c r="M61" s="79">
        <v>58</v>
      </c>
      <c r="N61" s="64">
        <v>58</v>
      </c>
      <c r="O61" s="84" t="s">
        <v>2522</v>
      </c>
      <c r="P61" s="64">
        <v>89</v>
      </c>
      <c r="Q61" s="64">
        <v>89</v>
      </c>
      <c r="R61" s="85"/>
      <c r="S61" s="64">
        <v>33</v>
      </c>
      <c r="T61" s="64">
        <v>33</v>
      </c>
      <c r="U61" s="61"/>
      <c r="V61" s="36">
        <f>29+63</f>
        <v>92</v>
      </c>
      <c r="W61" s="36">
        <f>29+63</f>
        <v>92</v>
      </c>
      <c r="X61" s="315"/>
      <c r="Y61" s="36">
        <f>19+46</f>
        <v>65</v>
      </c>
      <c r="Z61" s="36">
        <f>19+46</f>
        <v>65</v>
      </c>
      <c r="AA61" s="184"/>
      <c r="AB61" s="315"/>
      <c r="AC61" s="315"/>
      <c r="AD61" s="315"/>
      <c r="AE61" s="557"/>
      <c r="AF61" s="557"/>
      <c r="AG61" s="557"/>
      <c r="AH61" s="528">
        <f t="shared" si="5"/>
        <v>408</v>
      </c>
      <c r="AI61" s="107">
        <f t="shared" si="6"/>
        <v>408</v>
      </c>
      <c r="AJ61" s="96">
        <f t="shared" si="3"/>
        <v>1</v>
      </c>
      <c r="AK61" s="96">
        <f t="shared" si="4"/>
        <v>1</v>
      </c>
      <c r="AL61" s="64" t="s">
        <v>4072</v>
      </c>
    </row>
    <row r="62" spans="1:38" s="77" customFormat="1" ht="15.75" hidden="1" customHeight="1" x14ac:dyDescent="0.25">
      <c r="A62" s="64">
        <v>59</v>
      </c>
      <c r="B62" s="64" t="s">
        <v>263</v>
      </c>
      <c r="C62" s="64" t="s">
        <v>1336</v>
      </c>
      <c r="D62" s="64" t="s">
        <v>1230</v>
      </c>
      <c r="E62" s="324" t="s">
        <v>1348</v>
      </c>
      <c r="F62" s="64" t="s">
        <v>1349</v>
      </c>
      <c r="G62" s="64" t="s">
        <v>1228</v>
      </c>
      <c r="H62" s="65">
        <v>1</v>
      </c>
      <c r="I62" s="64" t="s">
        <v>18</v>
      </c>
      <c r="J62" s="64">
        <v>31</v>
      </c>
      <c r="K62" s="64">
        <v>31</v>
      </c>
      <c r="L62" s="87"/>
      <c r="M62" s="79">
        <v>46</v>
      </c>
      <c r="N62" s="64">
        <v>46</v>
      </c>
      <c r="O62" s="84" t="s">
        <v>2523</v>
      </c>
      <c r="P62" s="64">
        <v>65</v>
      </c>
      <c r="Q62" s="64">
        <v>65</v>
      </c>
      <c r="R62" s="85"/>
      <c r="S62" s="64">
        <v>32</v>
      </c>
      <c r="T62" s="64">
        <v>32</v>
      </c>
      <c r="U62" s="61"/>
      <c r="V62" s="36">
        <f>52+42</f>
        <v>94</v>
      </c>
      <c r="W62" s="36">
        <f>52+42</f>
        <v>94</v>
      </c>
      <c r="X62" s="315"/>
      <c r="Y62" s="36">
        <f>13+11</f>
        <v>24</v>
      </c>
      <c r="Z62" s="36">
        <f>13+11</f>
        <v>24</v>
      </c>
      <c r="AA62" s="184"/>
      <c r="AB62" s="315"/>
      <c r="AC62" s="315"/>
      <c r="AD62" s="315"/>
      <c r="AE62" s="557"/>
      <c r="AF62" s="557"/>
      <c r="AG62" s="557"/>
      <c r="AH62" s="528">
        <f t="shared" si="5"/>
        <v>292</v>
      </c>
      <c r="AI62" s="107">
        <f t="shared" si="6"/>
        <v>292</v>
      </c>
      <c r="AJ62" s="96">
        <f t="shared" si="3"/>
        <v>1</v>
      </c>
      <c r="AK62" s="96">
        <f t="shared" si="4"/>
        <v>1</v>
      </c>
      <c r="AL62" s="64" t="s">
        <v>4072</v>
      </c>
    </row>
    <row r="63" spans="1:38" s="77" customFormat="1" ht="15.75" hidden="1" customHeight="1" x14ac:dyDescent="0.25">
      <c r="A63" s="64">
        <v>60</v>
      </c>
      <c r="B63" s="64" t="s">
        <v>263</v>
      </c>
      <c r="C63" s="64" t="s">
        <v>1336</v>
      </c>
      <c r="D63" s="64" t="s">
        <v>8</v>
      </c>
      <c r="E63" s="357" t="s">
        <v>1350</v>
      </c>
      <c r="F63" s="64" t="s">
        <v>1351</v>
      </c>
      <c r="G63" s="64" t="s">
        <v>1228</v>
      </c>
      <c r="H63" s="65">
        <v>1</v>
      </c>
      <c r="I63" s="64" t="s">
        <v>18</v>
      </c>
      <c r="J63" s="64">
        <v>14</v>
      </c>
      <c r="K63" s="64">
        <v>14</v>
      </c>
      <c r="L63" s="87"/>
      <c r="M63" s="79">
        <v>2</v>
      </c>
      <c r="N63" s="64">
        <v>2</v>
      </c>
      <c r="O63" s="84" t="s">
        <v>2524</v>
      </c>
      <c r="P63" s="64">
        <v>1</v>
      </c>
      <c r="Q63" s="64">
        <v>1</v>
      </c>
      <c r="R63" s="85"/>
      <c r="S63" s="64">
        <v>1</v>
      </c>
      <c r="T63" s="64">
        <v>1</v>
      </c>
      <c r="U63" s="61"/>
      <c r="V63" s="36">
        <v>3</v>
      </c>
      <c r="W63" s="36">
        <v>3</v>
      </c>
      <c r="X63" s="315"/>
      <c r="Y63" s="36">
        <v>1</v>
      </c>
      <c r="Z63" s="36">
        <v>1</v>
      </c>
      <c r="AA63" s="184"/>
      <c r="AB63" s="315"/>
      <c r="AC63" s="315"/>
      <c r="AD63" s="315"/>
      <c r="AE63" s="557"/>
      <c r="AF63" s="557"/>
      <c r="AG63" s="557"/>
      <c r="AH63" s="528">
        <f t="shared" si="5"/>
        <v>22</v>
      </c>
      <c r="AI63" s="107">
        <f t="shared" si="6"/>
        <v>22</v>
      </c>
      <c r="AJ63" s="96">
        <f t="shared" si="3"/>
        <v>1</v>
      </c>
      <c r="AK63" s="96">
        <f t="shared" si="4"/>
        <v>1</v>
      </c>
      <c r="AL63" s="64" t="s">
        <v>4072</v>
      </c>
    </row>
    <row r="64" spans="1:38" s="77" customFormat="1" ht="15.75" hidden="1" customHeight="1" x14ac:dyDescent="0.25">
      <c r="A64" s="64">
        <v>61</v>
      </c>
      <c r="B64" s="64" t="s">
        <v>263</v>
      </c>
      <c r="C64" s="64" t="s">
        <v>1336</v>
      </c>
      <c r="D64" s="64" t="s">
        <v>8</v>
      </c>
      <c r="E64" s="357" t="s">
        <v>1352</v>
      </c>
      <c r="F64" s="64" t="s">
        <v>1353</v>
      </c>
      <c r="G64" s="64" t="s">
        <v>1228</v>
      </c>
      <c r="H64" s="65">
        <v>1</v>
      </c>
      <c r="I64" s="64" t="s">
        <v>18</v>
      </c>
      <c r="J64" s="64">
        <v>13</v>
      </c>
      <c r="K64" s="64">
        <v>13</v>
      </c>
      <c r="L64" s="87"/>
      <c r="M64" s="79">
        <v>29</v>
      </c>
      <c r="N64" s="64">
        <v>29</v>
      </c>
      <c r="O64" s="84" t="s">
        <v>2525</v>
      </c>
      <c r="P64" s="64">
        <v>37</v>
      </c>
      <c r="Q64" s="64">
        <v>37</v>
      </c>
      <c r="R64" s="85"/>
      <c r="S64" s="64">
        <v>34</v>
      </c>
      <c r="T64" s="64">
        <v>34</v>
      </c>
      <c r="U64" s="61"/>
      <c r="V64" s="36">
        <v>39</v>
      </c>
      <c r="W64" s="36">
        <v>39</v>
      </c>
      <c r="X64" s="315"/>
      <c r="Y64" s="36">
        <v>25</v>
      </c>
      <c r="Z64" s="36">
        <v>25</v>
      </c>
      <c r="AA64" s="184"/>
      <c r="AB64" s="315"/>
      <c r="AC64" s="315"/>
      <c r="AD64" s="315"/>
      <c r="AE64" s="557"/>
      <c r="AF64" s="557"/>
      <c r="AG64" s="557"/>
      <c r="AH64" s="528">
        <f t="shared" si="5"/>
        <v>177</v>
      </c>
      <c r="AI64" s="107">
        <f t="shared" si="6"/>
        <v>177</v>
      </c>
      <c r="AJ64" s="96">
        <f t="shared" si="3"/>
        <v>1</v>
      </c>
      <c r="AK64" s="96">
        <f t="shared" si="4"/>
        <v>1</v>
      </c>
      <c r="AL64" s="64" t="s">
        <v>4072</v>
      </c>
    </row>
    <row r="65" spans="1:38" s="77" customFormat="1" ht="15.75" hidden="1" customHeight="1" x14ac:dyDescent="0.25">
      <c r="A65" s="64">
        <v>62</v>
      </c>
      <c r="B65" s="64" t="s">
        <v>263</v>
      </c>
      <c r="C65" s="64" t="s">
        <v>1336</v>
      </c>
      <c r="D65" s="64" t="s">
        <v>1230</v>
      </c>
      <c r="E65" s="327" t="s">
        <v>1354</v>
      </c>
      <c r="F65" s="64" t="s">
        <v>1355</v>
      </c>
      <c r="G65" s="64" t="s">
        <v>1224</v>
      </c>
      <c r="H65" s="65">
        <v>1</v>
      </c>
      <c r="I65" s="64" t="s">
        <v>18</v>
      </c>
      <c r="J65" s="68">
        <v>0</v>
      </c>
      <c r="K65" s="68">
        <v>0</v>
      </c>
      <c r="L65" s="83" t="s">
        <v>26</v>
      </c>
      <c r="M65" s="68">
        <v>0</v>
      </c>
      <c r="N65" s="68">
        <v>0</v>
      </c>
      <c r="O65" s="67" t="s">
        <v>26</v>
      </c>
      <c r="P65" s="68">
        <v>0</v>
      </c>
      <c r="Q65" s="68">
        <v>0</v>
      </c>
      <c r="R65" s="67" t="s">
        <v>26</v>
      </c>
      <c r="S65" s="68">
        <v>0</v>
      </c>
      <c r="T65" s="68">
        <v>0</v>
      </c>
      <c r="U65" s="67" t="s">
        <v>26</v>
      </c>
      <c r="V65" s="68">
        <v>0</v>
      </c>
      <c r="W65" s="68">
        <v>0</v>
      </c>
      <c r="X65" s="67" t="s">
        <v>26</v>
      </c>
      <c r="Y65" s="68">
        <v>0</v>
      </c>
      <c r="Z65" s="68">
        <v>0</v>
      </c>
      <c r="AA65" s="452" t="s">
        <v>26</v>
      </c>
      <c r="AB65" s="59"/>
      <c r="AC65" s="59"/>
      <c r="AD65" s="59"/>
      <c r="AE65" s="556"/>
      <c r="AF65" s="556"/>
      <c r="AG65" s="556"/>
      <c r="AH65" s="528">
        <f t="shared" si="5"/>
        <v>0</v>
      </c>
      <c r="AI65" s="107">
        <f t="shared" si="6"/>
        <v>0</v>
      </c>
      <c r="AJ65" s="96" t="e">
        <f t="shared" si="3"/>
        <v>#DIV/0!</v>
      </c>
      <c r="AK65" s="96" t="e">
        <f t="shared" si="4"/>
        <v>#DIV/0!</v>
      </c>
      <c r="AL65" s="64" t="s">
        <v>4070</v>
      </c>
    </row>
    <row r="66" spans="1:38" s="77" customFormat="1" ht="15.75" hidden="1" customHeight="1" x14ac:dyDescent="0.25">
      <c r="A66" s="64">
        <v>63</v>
      </c>
      <c r="B66" s="64" t="s">
        <v>263</v>
      </c>
      <c r="C66" s="64" t="s">
        <v>1336</v>
      </c>
      <c r="D66" s="64" t="s">
        <v>8</v>
      </c>
      <c r="E66" s="327" t="s">
        <v>1356</v>
      </c>
      <c r="F66" s="64" t="s">
        <v>1357</v>
      </c>
      <c r="G66" s="64" t="s">
        <v>1224</v>
      </c>
      <c r="H66" s="65">
        <v>1</v>
      </c>
      <c r="I66" s="64" t="s">
        <v>18</v>
      </c>
      <c r="J66" s="68">
        <v>0</v>
      </c>
      <c r="K66" s="68">
        <v>0</v>
      </c>
      <c r="L66" s="83" t="s">
        <v>26</v>
      </c>
      <c r="M66" s="68">
        <v>0</v>
      </c>
      <c r="N66" s="68">
        <v>0</v>
      </c>
      <c r="O66" s="67" t="s">
        <v>26</v>
      </c>
      <c r="P66" s="68">
        <v>0</v>
      </c>
      <c r="Q66" s="68">
        <v>0</v>
      </c>
      <c r="R66" s="67" t="s">
        <v>26</v>
      </c>
      <c r="S66" s="68">
        <v>0</v>
      </c>
      <c r="T66" s="68">
        <v>0</v>
      </c>
      <c r="U66" s="67" t="s">
        <v>26</v>
      </c>
      <c r="V66" s="68">
        <v>0</v>
      </c>
      <c r="W66" s="68">
        <v>0</v>
      </c>
      <c r="X66" s="67" t="s">
        <v>26</v>
      </c>
      <c r="Y66" s="68">
        <v>0</v>
      </c>
      <c r="Z66" s="68">
        <v>0</v>
      </c>
      <c r="AA66" s="452" t="s">
        <v>26</v>
      </c>
      <c r="AB66" s="59"/>
      <c r="AC66" s="59"/>
      <c r="AD66" s="59"/>
      <c r="AE66" s="556"/>
      <c r="AF66" s="556"/>
      <c r="AG66" s="556"/>
      <c r="AH66" s="528">
        <f t="shared" si="5"/>
        <v>0</v>
      </c>
      <c r="AI66" s="107">
        <f t="shared" si="6"/>
        <v>0</v>
      </c>
      <c r="AJ66" s="96" t="e">
        <f t="shared" si="3"/>
        <v>#DIV/0!</v>
      </c>
      <c r="AK66" s="96" t="e">
        <f t="shared" si="4"/>
        <v>#DIV/0!</v>
      </c>
      <c r="AL66" s="64" t="s">
        <v>4070</v>
      </c>
    </row>
    <row r="67" spans="1:38" s="77" customFormat="1" ht="15.75" hidden="1" customHeight="1" x14ac:dyDescent="0.25">
      <c r="A67" s="64">
        <v>64</v>
      </c>
      <c r="B67" s="64" t="s">
        <v>263</v>
      </c>
      <c r="C67" s="64" t="s">
        <v>1336</v>
      </c>
      <c r="D67" s="64" t="s">
        <v>8</v>
      </c>
      <c r="E67" s="327" t="s">
        <v>1358</v>
      </c>
      <c r="F67" s="64" t="s">
        <v>1359</v>
      </c>
      <c r="G67" s="64" t="s">
        <v>1224</v>
      </c>
      <c r="H67" s="65">
        <v>1</v>
      </c>
      <c r="I67" s="64" t="s">
        <v>18</v>
      </c>
      <c r="J67" s="68">
        <v>0</v>
      </c>
      <c r="K67" s="68">
        <v>0</v>
      </c>
      <c r="L67" s="83" t="s">
        <v>26</v>
      </c>
      <c r="M67" s="68">
        <v>0</v>
      </c>
      <c r="N67" s="68">
        <v>0</v>
      </c>
      <c r="O67" s="67" t="s">
        <v>26</v>
      </c>
      <c r="P67" s="68">
        <v>0</v>
      </c>
      <c r="Q67" s="68">
        <v>0</v>
      </c>
      <c r="R67" s="67" t="s">
        <v>26</v>
      </c>
      <c r="S67" s="68">
        <v>0</v>
      </c>
      <c r="T67" s="68">
        <v>0</v>
      </c>
      <c r="U67" s="67" t="s">
        <v>26</v>
      </c>
      <c r="V67" s="68">
        <v>0</v>
      </c>
      <c r="W67" s="68">
        <v>0</v>
      </c>
      <c r="X67" s="67" t="s">
        <v>26</v>
      </c>
      <c r="Y67" s="68">
        <v>0</v>
      </c>
      <c r="Z67" s="68">
        <v>0</v>
      </c>
      <c r="AA67" s="452" t="s">
        <v>26</v>
      </c>
      <c r="AB67" s="59"/>
      <c r="AC67" s="59"/>
      <c r="AD67" s="59"/>
      <c r="AE67" s="556"/>
      <c r="AF67" s="556"/>
      <c r="AG67" s="556"/>
      <c r="AH67" s="528">
        <f t="shared" si="5"/>
        <v>0</v>
      </c>
      <c r="AI67" s="107">
        <f t="shared" si="6"/>
        <v>0</v>
      </c>
      <c r="AJ67" s="96" t="e">
        <f t="shared" si="3"/>
        <v>#DIV/0!</v>
      </c>
      <c r="AK67" s="96" t="e">
        <f t="shared" si="4"/>
        <v>#DIV/0!</v>
      </c>
      <c r="AL67" s="64" t="s">
        <v>4070</v>
      </c>
    </row>
    <row r="68" spans="1:38" s="77" customFormat="1" ht="15.75" hidden="1" customHeight="1" x14ac:dyDescent="0.25">
      <c r="A68" s="64">
        <v>65</v>
      </c>
      <c r="B68" s="64" t="s">
        <v>263</v>
      </c>
      <c r="C68" s="64" t="s">
        <v>1360</v>
      </c>
      <c r="D68" s="64" t="s">
        <v>1254</v>
      </c>
      <c r="E68" s="327" t="s">
        <v>1361</v>
      </c>
      <c r="F68" s="64" t="s">
        <v>1362</v>
      </c>
      <c r="G68" s="64" t="s">
        <v>1257</v>
      </c>
      <c r="H68" s="65">
        <v>-0.03</v>
      </c>
      <c r="I68" s="64" t="s">
        <v>786</v>
      </c>
      <c r="J68" s="68">
        <v>0</v>
      </c>
      <c r="K68" s="68">
        <v>0</v>
      </c>
      <c r="L68" s="83" t="s">
        <v>26</v>
      </c>
      <c r="M68" s="68">
        <v>0</v>
      </c>
      <c r="N68" s="68">
        <v>0</v>
      </c>
      <c r="O68" s="67" t="s">
        <v>26</v>
      </c>
      <c r="P68" s="68">
        <v>0</v>
      </c>
      <c r="Q68" s="68">
        <v>0</v>
      </c>
      <c r="R68" s="83" t="s">
        <v>26</v>
      </c>
      <c r="S68" s="68">
        <v>0</v>
      </c>
      <c r="T68" s="68">
        <v>0</v>
      </c>
      <c r="U68" s="83" t="s">
        <v>26</v>
      </c>
      <c r="V68" s="68">
        <v>0</v>
      </c>
      <c r="W68" s="68">
        <v>0</v>
      </c>
      <c r="X68" s="83" t="s">
        <v>26</v>
      </c>
      <c r="Y68" s="68">
        <v>0</v>
      </c>
      <c r="Z68" s="68">
        <v>0</v>
      </c>
      <c r="AA68" s="510" t="s">
        <v>26</v>
      </c>
      <c r="AB68" s="59"/>
      <c r="AC68" s="59"/>
      <c r="AD68" s="59"/>
      <c r="AE68" s="556"/>
      <c r="AF68" s="556"/>
      <c r="AG68" s="556"/>
      <c r="AH68" s="529">
        <v>0</v>
      </c>
      <c r="AI68" s="88">
        <v>0</v>
      </c>
      <c r="AJ68" s="135">
        <v>0</v>
      </c>
      <c r="AK68" s="135">
        <v>0</v>
      </c>
      <c r="AL68" s="88" t="s">
        <v>4071</v>
      </c>
    </row>
    <row r="69" spans="1:38" s="77" customFormat="1" ht="15.75" hidden="1" customHeight="1" x14ac:dyDescent="0.25">
      <c r="A69" s="64">
        <v>66</v>
      </c>
      <c r="B69" s="64" t="s">
        <v>263</v>
      </c>
      <c r="C69" s="64" t="s">
        <v>1360</v>
      </c>
      <c r="D69" s="64" t="s">
        <v>1225</v>
      </c>
      <c r="E69" s="327" t="s">
        <v>1363</v>
      </c>
      <c r="F69" s="64" t="s">
        <v>1364</v>
      </c>
      <c r="G69" s="64" t="s">
        <v>1257</v>
      </c>
      <c r="H69" s="64" t="s">
        <v>1365</v>
      </c>
      <c r="I69" s="64" t="s">
        <v>786</v>
      </c>
      <c r="J69" s="68">
        <v>0</v>
      </c>
      <c r="K69" s="68">
        <v>0</v>
      </c>
      <c r="L69" s="83" t="s">
        <v>26</v>
      </c>
      <c r="M69" s="68">
        <v>0</v>
      </c>
      <c r="N69" s="68">
        <v>0</v>
      </c>
      <c r="O69" s="67" t="s">
        <v>26</v>
      </c>
      <c r="P69" s="68">
        <v>0</v>
      </c>
      <c r="Q69" s="68">
        <v>0</v>
      </c>
      <c r="R69" s="67" t="s">
        <v>26</v>
      </c>
      <c r="S69" s="68">
        <v>0</v>
      </c>
      <c r="T69" s="68">
        <v>0</v>
      </c>
      <c r="U69" s="83" t="s">
        <v>26</v>
      </c>
      <c r="V69" s="68">
        <v>0</v>
      </c>
      <c r="W69" s="68">
        <v>0</v>
      </c>
      <c r="X69" s="83" t="s">
        <v>26</v>
      </c>
      <c r="Y69" s="68">
        <v>0</v>
      </c>
      <c r="Z69" s="68">
        <v>0</v>
      </c>
      <c r="AA69" s="510" t="s">
        <v>26</v>
      </c>
      <c r="AB69" s="59"/>
      <c r="AC69" s="59"/>
      <c r="AD69" s="59"/>
      <c r="AE69" s="556"/>
      <c r="AF69" s="556"/>
      <c r="AG69" s="556"/>
      <c r="AH69" s="529">
        <v>0</v>
      </c>
      <c r="AI69" s="88">
        <v>0</v>
      </c>
      <c r="AJ69" s="135">
        <v>0</v>
      </c>
      <c r="AK69" s="135">
        <v>0</v>
      </c>
      <c r="AL69" s="88" t="s">
        <v>4071</v>
      </c>
    </row>
    <row r="70" spans="1:38" s="77" customFormat="1" ht="15.75" hidden="1" customHeight="1" x14ac:dyDescent="0.25">
      <c r="A70" s="64">
        <v>67</v>
      </c>
      <c r="B70" s="64" t="s">
        <v>263</v>
      </c>
      <c r="C70" s="64" t="s">
        <v>1360</v>
      </c>
      <c r="D70" s="64" t="s">
        <v>1230</v>
      </c>
      <c r="E70" s="327" t="s">
        <v>1366</v>
      </c>
      <c r="F70" s="64" t="s">
        <v>1367</v>
      </c>
      <c r="G70" s="64" t="s">
        <v>1238</v>
      </c>
      <c r="H70" s="65">
        <v>1</v>
      </c>
      <c r="I70" s="64" t="s">
        <v>18</v>
      </c>
      <c r="J70" s="68">
        <v>0</v>
      </c>
      <c r="K70" s="68">
        <v>0</v>
      </c>
      <c r="L70" s="83" t="s">
        <v>26</v>
      </c>
      <c r="M70" s="68">
        <v>0</v>
      </c>
      <c r="N70" s="68">
        <v>0</v>
      </c>
      <c r="O70" s="67" t="s">
        <v>26</v>
      </c>
      <c r="P70" s="68">
        <v>0</v>
      </c>
      <c r="Q70" s="68">
        <v>0</v>
      </c>
      <c r="R70" s="85" t="s">
        <v>26</v>
      </c>
      <c r="S70" s="64">
        <v>4</v>
      </c>
      <c r="T70" s="64">
        <v>4</v>
      </c>
      <c r="U70" s="61"/>
      <c r="V70" s="36">
        <v>4</v>
      </c>
      <c r="W70" s="36">
        <v>4</v>
      </c>
      <c r="X70" s="315"/>
      <c r="Y70" s="36">
        <v>4</v>
      </c>
      <c r="Z70" s="36">
        <v>4</v>
      </c>
      <c r="AA70" s="184"/>
      <c r="AB70" s="315"/>
      <c r="AC70" s="315"/>
      <c r="AD70" s="315"/>
      <c r="AE70" s="557"/>
      <c r="AF70" s="557"/>
      <c r="AG70" s="557"/>
      <c r="AH70" s="527">
        <f t="shared" ref="AH70:AI77" si="7">J70+M70+P70+S70+V70+Y70</f>
        <v>12</v>
      </c>
      <c r="AI70" s="64">
        <f t="shared" si="7"/>
        <v>12</v>
      </c>
      <c r="AJ70" s="96">
        <f t="shared" ref="AJ70:AJ83" si="8">+AH70/AI70</f>
        <v>1</v>
      </c>
      <c r="AK70" s="96">
        <f t="shared" ref="AK70:AK101" si="9">+AJ70/H70</f>
        <v>1</v>
      </c>
      <c r="AL70" s="64" t="s">
        <v>4072</v>
      </c>
    </row>
    <row r="71" spans="1:38" s="77" customFormat="1" ht="15.75" hidden="1" customHeight="1" x14ac:dyDescent="0.25">
      <c r="A71" s="64">
        <v>68</v>
      </c>
      <c r="B71" s="64" t="s">
        <v>263</v>
      </c>
      <c r="C71" s="64" t="s">
        <v>1360</v>
      </c>
      <c r="D71" s="64" t="s">
        <v>8</v>
      </c>
      <c r="E71" s="330" t="s">
        <v>1368</v>
      </c>
      <c r="F71" s="86" t="s">
        <v>3708</v>
      </c>
      <c r="G71" s="64" t="s">
        <v>1228</v>
      </c>
      <c r="H71" s="65">
        <v>1</v>
      </c>
      <c r="I71" s="64" t="s">
        <v>18</v>
      </c>
      <c r="J71" s="64">
        <v>93</v>
      </c>
      <c r="K71" s="64">
        <v>93</v>
      </c>
      <c r="L71" s="87"/>
      <c r="M71" s="78">
        <v>135</v>
      </c>
      <c r="N71" s="64">
        <v>135</v>
      </c>
      <c r="O71" s="84"/>
      <c r="P71" s="64">
        <v>4</v>
      </c>
      <c r="Q71" s="64">
        <v>12</v>
      </c>
      <c r="R71" s="85"/>
      <c r="S71" s="64">
        <v>81</v>
      </c>
      <c r="T71" s="64">
        <v>60</v>
      </c>
      <c r="U71" s="73" t="s">
        <v>3290</v>
      </c>
      <c r="V71" s="36">
        <v>64</v>
      </c>
      <c r="W71" s="36">
        <v>64</v>
      </c>
      <c r="X71" s="315"/>
      <c r="Y71" s="36">
        <v>75</v>
      </c>
      <c r="Z71" s="36">
        <v>75</v>
      </c>
      <c r="AA71" s="184"/>
      <c r="AB71" s="315"/>
      <c r="AC71" s="315"/>
      <c r="AD71" s="315"/>
      <c r="AE71" s="557"/>
      <c r="AF71" s="557"/>
      <c r="AG71" s="557"/>
      <c r="AH71" s="527">
        <f t="shared" si="7"/>
        <v>452</v>
      </c>
      <c r="AI71" s="64">
        <f t="shared" si="7"/>
        <v>439</v>
      </c>
      <c r="AJ71" s="96">
        <f t="shared" si="8"/>
        <v>1.029612756264237</v>
      </c>
      <c r="AK71" s="96">
        <f t="shared" si="9"/>
        <v>1.029612756264237</v>
      </c>
      <c r="AL71" s="64" t="s">
        <v>4072</v>
      </c>
    </row>
    <row r="72" spans="1:38" s="77" customFormat="1" ht="15.75" hidden="1" customHeight="1" x14ac:dyDescent="0.25">
      <c r="A72" s="64">
        <v>69</v>
      </c>
      <c r="B72" s="64" t="s">
        <v>263</v>
      </c>
      <c r="C72" s="64" t="s">
        <v>1360</v>
      </c>
      <c r="D72" s="64" t="s">
        <v>8</v>
      </c>
      <c r="E72" s="324" t="s">
        <v>1369</v>
      </c>
      <c r="F72" s="64" t="s">
        <v>1370</v>
      </c>
      <c r="G72" s="64" t="s">
        <v>1371</v>
      </c>
      <c r="H72" s="65">
        <v>1</v>
      </c>
      <c r="I72" s="64" t="s">
        <v>18</v>
      </c>
      <c r="J72" s="64">
        <v>1</v>
      </c>
      <c r="K72" s="64">
        <v>1</v>
      </c>
      <c r="L72" s="87"/>
      <c r="M72" s="64">
        <v>0</v>
      </c>
      <c r="N72" s="64">
        <v>0</v>
      </c>
      <c r="O72" s="84"/>
      <c r="P72" s="64">
        <v>0</v>
      </c>
      <c r="Q72" s="64">
        <v>0</v>
      </c>
      <c r="R72" s="85"/>
      <c r="S72" s="64">
        <v>0</v>
      </c>
      <c r="T72" s="64">
        <v>0</v>
      </c>
      <c r="U72" s="61"/>
      <c r="V72" s="36">
        <v>0</v>
      </c>
      <c r="W72" s="36">
        <v>0</v>
      </c>
      <c r="X72" s="315"/>
      <c r="Y72" s="36">
        <v>1</v>
      </c>
      <c r="Z72" s="36">
        <v>1</v>
      </c>
      <c r="AA72" s="184"/>
      <c r="AB72" s="315"/>
      <c r="AC72" s="315"/>
      <c r="AD72" s="315"/>
      <c r="AE72" s="557"/>
      <c r="AF72" s="557"/>
      <c r="AG72" s="557"/>
      <c r="AH72" s="527">
        <f t="shared" si="7"/>
        <v>2</v>
      </c>
      <c r="AI72" s="64">
        <f t="shared" si="7"/>
        <v>2</v>
      </c>
      <c r="AJ72" s="96">
        <f t="shared" si="8"/>
        <v>1</v>
      </c>
      <c r="AK72" s="96">
        <f t="shared" si="9"/>
        <v>1</v>
      </c>
      <c r="AL72" s="64" t="s">
        <v>4072</v>
      </c>
    </row>
    <row r="73" spans="1:38" s="77" customFormat="1" ht="15.75" hidden="1" customHeight="1" x14ac:dyDescent="0.25">
      <c r="A73" s="64">
        <v>70</v>
      </c>
      <c r="B73" s="64" t="s">
        <v>263</v>
      </c>
      <c r="C73" s="64" t="s">
        <v>1360</v>
      </c>
      <c r="D73" s="64" t="s">
        <v>8</v>
      </c>
      <c r="E73" s="358" t="s">
        <v>1372</v>
      </c>
      <c r="F73" s="268" t="s">
        <v>1373</v>
      </c>
      <c r="G73" s="64" t="s">
        <v>1228</v>
      </c>
      <c r="H73" s="65">
        <v>1</v>
      </c>
      <c r="I73" s="64" t="s">
        <v>18</v>
      </c>
      <c r="J73" s="64">
        <v>17</v>
      </c>
      <c r="K73" s="68">
        <v>13</v>
      </c>
      <c r="L73" s="87"/>
      <c r="M73" s="78">
        <v>17</v>
      </c>
      <c r="N73" s="68">
        <v>13</v>
      </c>
      <c r="O73" s="84" t="s">
        <v>2526</v>
      </c>
      <c r="P73" s="64">
        <v>17</v>
      </c>
      <c r="Q73" s="68">
        <v>13</v>
      </c>
      <c r="R73" s="85"/>
      <c r="S73" s="64">
        <v>17</v>
      </c>
      <c r="T73" s="68">
        <v>25</v>
      </c>
      <c r="U73" s="61"/>
      <c r="V73" s="36">
        <v>13</v>
      </c>
      <c r="W73" s="68">
        <v>17</v>
      </c>
      <c r="X73" s="315"/>
      <c r="Y73" s="36">
        <v>13</v>
      </c>
      <c r="Z73" s="68">
        <v>17</v>
      </c>
      <c r="AA73" s="184"/>
      <c r="AB73" s="315"/>
      <c r="AC73" s="315"/>
      <c r="AD73" s="315"/>
      <c r="AE73" s="557"/>
      <c r="AF73" s="557"/>
      <c r="AG73" s="557"/>
      <c r="AH73" s="527">
        <f t="shared" si="7"/>
        <v>94</v>
      </c>
      <c r="AI73" s="64">
        <f t="shared" si="7"/>
        <v>98</v>
      </c>
      <c r="AJ73" s="96">
        <f t="shared" si="8"/>
        <v>0.95918367346938771</v>
      </c>
      <c r="AK73" s="96">
        <f t="shared" si="9"/>
        <v>0.95918367346938771</v>
      </c>
      <c r="AL73" s="64" t="s">
        <v>4072</v>
      </c>
    </row>
    <row r="74" spans="1:38" s="77" customFormat="1" ht="15.75" hidden="1" customHeight="1" x14ac:dyDescent="0.25">
      <c r="A74" s="64">
        <v>71</v>
      </c>
      <c r="B74" s="64" t="s">
        <v>263</v>
      </c>
      <c r="C74" s="64" t="s">
        <v>1360</v>
      </c>
      <c r="D74" s="64" t="s">
        <v>1230</v>
      </c>
      <c r="E74" s="327" t="s">
        <v>1374</v>
      </c>
      <c r="F74" s="64" t="s">
        <v>1375</v>
      </c>
      <c r="G74" s="64" t="s">
        <v>1224</v>
      </c>
      <c r="H74" s="65">
        <v>0.2</v>
      </c>
      <c r="I74" s="64" t="s">
        <v>18</v>
      </c>
      <c r="J74" s="68">
        <v>0</v>
      </c>
      <c r="K74" s="68">
        <v>0</v>
      </c>
      <c r="L74" s="83" t="s">
        <v>26</v>
      </c>
      <c r="M74" s="68">
        <v>0</v>
      </c>
      <c r="N74" s="68">
        <v>0</v>
      </c>
      <c r="O74" s="67" t="s">
        <v>26</v>
      </c>
      <c r="P74" s="68">
        <v>0</v>
      </c>
      <c r="Q74" s="68">
        <v>0</v>
      </c>
      <c r="R74" s="67" t="s">
        <v>26</v>
      </c>
      <c r="S74" s="68">
        <v>0</v>
      </c>
      <c r="T74" s="68">
        <v>0</v>
      </c>
      <c r="U74" s="67" t="s">
        <v>26</v>
      </c>
      <c r="V74" s="68">
        <v>0</v>
      </c>
      <c r="W74" s="68">
        <v>0</v>
      </c>
      <c r="X74" s="67" t="s">
        <v>26</v>
      </c>
      <c r="Y74" s="68">
        <v>0</v>
      </c>
      <c r="Z74" s="68">
        <v>0</v>
      </c>
      <c r="AA74" s="452" t="s">
        <v>26</v>
      </c>
      <c r="AB74" s="59"/>
      <c r="AC74" s="59"/>
      <c r="AD74" s="59"/>
      <c r="AE74" s="556"/>
      <c r="AF74" s="556"/>
      <c r="AG74" s="556"/>
      <c r="AH74" s="527">
        <f t="shared" si="7"/>
        <v>0</v>
      </c>
      <c r="AI74" s="64">
        <f t="shared" si="7"/>
        <v>0</v>
      </c>
      <c r="AJ74" s="96" t="e">
        <f t="shared" si="8"/>
        <v>#DIV/0!</v>
      </c>
      <c r="AK74" s="96" t="e">
        <f t="shared" si="9"/>
        <v>#DIV/0!</v>
      </c>
      <c r="AL74" s="64" t="s">
        <v>4070</v>
      </c>
    </row>
    <row r="75" spans="1:38" s="77" customFormat="1" ht="15.75" hidden="1" customHeight="1" x14ac:dyDescent="0.25">
      <c r="A75" s="64">
        <v>72</v>
      </c>
      <c r="B75" s="64" t="s">
        <v>263</v>
      </c>
      <c r="C75" s="64" t="s">
        <v>1360</v>
      </c>
      <c r="D75" s="64" t="s">
        <v>8</v>
      </c>
      <c r="E75" s="330" t="s">
        <v>1376</v>
      </c>
      <c r="F75" s="64" t="s">
        <v>1377</v>
      </c>
      <c r="G75" s="64" t="s">
        <v>1228</v>
      </c>
      <c r="H75" s="65">
        <v>1</v>
      </c>
      <c r="I75" s="64" t="s">
        <v>18</v>
      </c>
      <c r="J75" s="64">
        <v>19</v>
      </c>
      <c r="K75" s="68">
        <v>20</v>
      </c>
      <c r="L75" s="87"/>
      <c r="M75" s="64">
        <v>24</v>
      </c>
      <c r="N75" s="68">
        <v>20</v>
      </c>
      <c r="O75" s="84"/>
      <c r="P75" s="68">
        <v>0</v>
      </c>
      <c r="Q75" s="68">
        <v>20</v>
      </c>
      <c r="R75" s="67" t="s">
        <v>26</v>
      </c>
      <c r="S75" s="64">
        <v>19</v>
      </c>
      <c r="T75" s="68">
        <v>20</v>
      </c>
      <c r="U75" s="61"/>
      <c r="V75" s="36">
        <v>22</v>
      </c>
      <c r="W75" s="68">
        <v>20</v>
      </c>
      <c r="X75" s="315"/>
      <c r="Y75" s="36">
        <v>25</v>
      </c>
      <c r="Z75" s="36">
        <v>25</v>
      </c>
      <c r="AA75" s="184"/>
      <c r="AB75" s="315"/>
      <c r="AC75" s="315"/>
      <c r="AD75" s="315"/>
      <c r="AE75" s="557"/>
      <c r="AF75" s="557"/>
      <c r="AG75" s="557"/>
      <c r="AH75" s="527">
        <f t="shared" si="7"/>
        <v>109</v>
      </c>
      <c r="AI75" s="64">
        <f t="shared" si="7"/>
        <v>125</v>
      </c>
      <c r="AJ75" s="96">
        <f t="shared" si="8"/>
        <v>0.872</v>
      </c>
      <c r="AK75" s="96">
        <f t="shared" si="9"/>
        <v>0.872</v>
      </c>
      <c r="AL75" s="64" t="s">
        <v>4072</v>
      </c>
    </row>
    <row r="76" spans="1:38" s="77" customFormat="1" ht="15.75" hidden="1" customHeight="1" x14ac:dyDescent="0.25">
      <c r="A76" s="64">
        <v>73</v>
      </c>
      <c r="B76" s="64" t="s">
        <v>263</v>
      </c>
      <c r="C76" s="64" t="s">
        <v>1360</v>
      </c>
      <c r="D76" s="64" t="s">
        <v>8</v>
      </c>
      <c r="E76" s="330" t="s">
        <v>1378</v>
      </c>
      <c r="F76" s="64" t="s">
        <v>1379</v>
      </c>
      <c r="G76" s="64" t="s">
        <v>1228</v>
      </c>
      <c r="H76" s="65">
        <v>1</v>
      </c>
      <c r="I76" s="64" t="s">
        <v>18</v>
      </c>
      <c r="J76" s="86">
        <v>26</v>
      </c>
      <c r="K76" s="68">
        <v>16</v>
      </c>
      <c r="L76" s="87"/>
      <c r="M76" s="64">
        <v>21</v>
      </c>
      <c r="N76" s="68">
        <v>16</v>
      </c>
      <c r="O76" s="84"/>
      <c r="P76" s="64"/>
      <c r="Q76" s="68">
        <v>16</v>
      </c>
      <c r="R76" s="85"/>
      <c r="S76" s="64">
        <v>23</v>
      </c>
      <c r="T76" s="68">
        <v>16</v>
      </c>
      <c r="U76" s="61"/>
      <c r="V76" s="36">
        <v>19</v>
      </c>
      <c r="W76" s="68">
        <v>16</v>
      </c>
      <c r="X76" s="315" t="s">
        <v>3527</v>
      </c>
      <c r="Y76" s="36">
        <v>24</v>
      </c>
      <c r="Z76" s="36">
        <v>24</v>
      </c>
      <c r="AA76" s="184"/>
      <c r="AB76" s="315"/>
      <c r="AC76" s="315"/>
      <c r="AD76" s="315"/>
      <c r="AE76" s="557"/>
      <c r="AF76" s="557"/>
      <c r="AG76" s="557"/>
      <c r="AH76" s="527">
        <f t="shared" si="7"/>
        <v>113</v>
      </c>
      <c r="AI76" s="64">
        <f t="shared" si="7"/>
        <v>104</v>
      </c>
      <c r="AJ76" s="96">
        <f t="shared" si="8"/>
        <v>1.0865384615384615</v>
      </c>
      <c r="AK76" s="96">
        <f t="shared" si="9"/>
        <v>1.0865384615384615</v>
      </c>
      <c r="AL76" s="64" t="s">
        <v>4072</v>
      </c>
    </row>
    <row r="77" spans="1:38" s="77" customFormat="1" ht="15.75" hidden="1" customHeight="1" x14ac:dyDescent="0.25">
      <c r="A77" s="64">
        <v>74</v>
      </c>
      <c r="B77" s="64" t="s">
        <v>263</v>
      </c>
      <c r="C77" s="64" t="s">
        <v>1360</v>
      </c>
      <c r="D77" s="64" t="s">
        <v>1230</v>
      </c>
      <c r="E77" s="324" t="s">
        <v>1380</v>
      </c>
      <c r="F77" s="64" t="s">
        <v>1381</v>
      </c>
      <c r="G77" s="64" t="s">
        <v>1257</v>
      </c>
      <c r="H77" s="65">
        <v>1</v>
      </c>
      <c r="I77" s="64" t="s">
        <v>18</v>
      </c>
      <c r="J77" s="68">
        <v>0</v>
      </c>
      <c r="K77" s="68">
        <v>0</v>
      </c>
      <c r="L77" s="83" t="s">
        <v>26</v>
      </c>
      <c r="M77" s="68">
        <v>76</v>
      </c>
      <c r="N77" s="68">
        <v>0</v>
      </c>
      <c r="O77" s="84" t="s">
        <v>2553</v>
      </c>
      <c r="P77" s="68">
        <v>0</v>
      </c>
      <c r="Q77" s="68">
        <v>0</v>
      </c>
      <c r="R77" s="85"/>
      <c r="S77" s="64">
        <v>84</v>
      </c>
      <c r="T77" s="68">
        <v>300</v>
      </c>
      <c r="U77" s="73" t="s">
        <v>3291</v>
      </c>
      <c r="V77" s="36">
        <v>72</v>
      </c>
      <c r="W77" s="68">
        <v>0</v>
      </c>
      <c r="X77" s="315"/>
      <c r="Y77" s="36">
        <v>75</v>
      </c>
      <c r="Z77" s="36">
        <v>75</v>
      </c>
      <c r="AA77" s="184"/>
      <c r="AB77" s="315"/>
      <c r="AC77" s="315"/>
      <c r="AD77" s="315"/>
      <c r="AE77" s="557"/>
      <c r="AF77" s="557"/>
      <c r="AG77" s="557"/>
      <c r="AH77" s="527">
        <f t="shared" si="7"/>
        <v>307</v>
      </c>
      <c r="AI77" s="64">
        <f t="shared" si="7"/>
        <v>375</v>
      </c>
      <c r="AJ77" s="96">
        <f t="shared" si="8"/>
        <v>0.81866666666666665</v>
      </c>
      <c r="AK77" s="96">
        <f t="shared" si="9"/>
        <v>0.81866666666666665</v>
      </c>
      <c r="AL77" s="64" t="s">
        <v>4072</v>
      </c>
    </row>
    <row r="78" spans="1:38" s="77" customFormat="1" ht="15.75" hidden="1" customHeight="1" x14ac:dyDescent="0.25">
      <c r="A78" s="64">
        <v>75</v>
      </c>
      <c r="B78" s="64" t="s">
        <v>263</v>
      </c>
      <c r="C78" s="64" t="s">
        <v>1360</v>
      </c>
      <c r="D78" s="64" t="s">
        <v>8</v>
      </c>
      <c r="E78" s="327" t="s">
        <v>1382</v>
      </c>
      <c r="F78" s="64" t="s">
        <v>1383</v>
      </c>
      <c r="G78" s="86" t="s">
        <v>1224</v>
      </c>
      <c r="H78" s="65">
        <v>1</v>
      </c>
      <c r="I78" s="64" t="s">
        <v>18</v>
      </c>
      <c r="J78" s="68">
        <v>0</v>
      </c>
      <c r="K78" s="68">
        <v>0</v>
      </c>
      <c r="L78" s="83" t="s">
        <v>26</v>
      </c>
      <c r="M78" s="68">
        <v>0</v>
      </c>
      <c r="N78" s="68">
        <v>0</v>
      </c>
      <c r="O78" s="83" t="s">
        <v>26</v>
      </c>
      <c r="P78" s="68">
        <v>0</v>
      </c>
      <c r="Q78" s="68">
        <v>0</v>
      </c>
      <c r="R78" s="83" t="s">
        <v>26</v>
      </c>
      <c r="S78" s="68">
        <v>0</v>
      </c>
      <c r="T78" s="68">
        <v>0</v>
      </c>
      <c r="U78" s="83" t="s">
        <v>26</v>
      </c>
      <c r="V78" s="64">
        <v>1</v>
      </c>
      <c r="W78" s="64">
        <v>1</v>
      </c>
      <c r="X78" s="372" t="s">
        <v>3268</v>
      </c>
      <c r="Y78" s="259" t="s">
        <v>3268</v>
      </c>
      <c r="Z78" s="259" t="s">
        <v>3268</v>
      </c>
      <c r="AA78" s="511" t="s">
        <v>3268</v>
      </c>
      <c r="AB78" s="315"/>
      <c r="AC78" s="315"/>
      <c r="AD78" s="315"/>
      <c r="AE78" s="557"/>
      <c r="AF78" s="557"/>
      <c r="AG78" s="557"/>
      <c r="AH78" s="527">
        <f>J78+M78+P78+S78+V78</f>
        <v>1</v>
      </c>
      <c r="AI78" s="64">
        <f>K78+N78+Q78+T78+W78</f>
        <v>1</v>
      </c>
      <c r="AJ78" s="96">
        <f t="shared" si="8"/>
        <v>1</v>
      </c>
      <c r="AK78" s="96">
        <f t="shared" si="9"/>
        <v>1</v>
      </c>
      <c r="AL78" s="64" t="s">
        <v>4072</v>
      </c>
    </row>
    <row r="79" spans="1:38" s="77" customFormat="1" ht="15.75" hidden="1" customHeight="1" x14ac:dyDescent="0.25">
      <c r="A79" s="64">
        <v>76</v>
      </c>
      <c r="B79" s="64" t="s">
        <v>263</v>
      </c>
      <c r="C79" s="64" t="s">
        <v>1360</v>
      </c>
      <c r="D79" s="64" t="s">
        <v>8</v>
      </c>
      <c r="E79" s="327" t="s">
        <v>1384</v>
      </c>
      <c r="F79" s="64" t="s">
        <v>1385</v>
      </c>
      <c r="G79" s="64" t="s">
        <v>1228</v>
      </c>
      <c r="H79" s="65">
        <v>1</v>
      </c>
      <c r="I79" s="64" t="s">
        <v>18</v>
      </c>
      <c r="J79" s="64">
        <v>0</v>
      </c>
      <c r="K79" s="64">
        <v>0</v>
      </c>
      <c r="L79" s="70"/>
      <c r="M79" s="64">
        <v>0</v>
      </c>
      <c r="N79" s="64">
        <v>0</v>
      </c>
      <c r="O79" s="84"/>
      <c r="P79" s="68">
        <v>0</v>
      </c>
      <c r="Q79" s="68">
        <v>0</v>
      </c>
      <c r="R79" s="67" t="s">
        <v>26</v>
      </c>
      <c r="S79" s="64">
        <v>0</v>
      </c>
      <c r="T79" s="64">
        <v>0</v>
      </c>
      <c r="U79" s="61"/>
      <c r="V79" s="36">
        <v>0</v>
      </c>
      <c r="W79" s="36">
        <v>0</v>
      </c>
      <c r="X79" s="315"/>
      <c r="Y79" s="36">
        <v>0</v>
      </c>
      <c r="Z79" s="36">
        <v>0</v>
      </c>
      <c r="AA79" s="184"/>
      <c r="AB79" s="315"/>
      <c r="AC79" s="315"/>
      <c r="AD79" s="315"/>
      <c r="AE79" s="557"/>
      <c r="AF79" s="557"/>
      <c r="AG79" s="557"/>
      <c r="AH79" s="527">
        <f t="shared" ref="AH79:AI82" si="10">J79+M79+P79+S79+V79+Y79</f>
        <v>0</v>
      </c>
      <c r="AI79" s="64">
        <f t="shared" si="10"/>
        <v>0</v>
      </c>
      <c r="AJ79" s="96" t="e">
        <f t="shared" si="8"/>
        <v>#DIV/0!</v>
      </c>
      <c r="AK79" s="96" t="e">
        <f t="shared" si="9"/>
        <v>#DIV/0!</v>
      </c>
      <c r="AL79" s="64" t="s">
        <v>4071</v>
      </c>
    </row>
    <row r="80" spans="1:38" s="77" customFormat="1" ht="15.75" hidden="1" customHeight="1" x14ac:dyDescent="0.25">
      <c r="A80" s="64">
        <v>77</v>
      </c>
      <c r="B80" s="64" t="s">
        <v>263</v>
      </c>
      <c r="C80" s="64" t="s">
        <v>1360</v>
      </c>
      <c r="D80" s="64" t="s">
        <v>8</v>
      </c>
      <c r="E80" s="327" t="s">
        <v>1386</v>
      </c>
      <c r="F80" s="64" t="s">
        <v>1387</v>
      </c>
      <c r="G80" s="64" t="s">
        <v>1228</v>
      </c>
      <c r="H80" s="65">
        <v>1</v>
      </c>
      <c r="I80" s="64" t="s">
        <v>18</v>
      </c>
      <c r="J80" s="64">
        <v>0</v>
      </c>
      <c r="K80" s="64">
        <v>0</v>
      </c>
      <c r="L80" s="70"/>
      <c r="M80" s="64">
        <v>0</v>
      </c>
      <c r="N80" s="64">
        <v>0</v>
      </c>
      <c r="O80" s="84"/>
      <c r="P80" s="64">
        <v>0</v>
      </c>
      <c r="Q80" s="64">
        <v>0</v>
      </c>
      <c r="R80" s="85"/>
      <c r="S80" s="64">
        <v>0</v>
      </c>
      <c r="T80" s="64">
        <v>0</v>
      </c>
      <c r="U80" s="61"/>
      <c r="V80" s="36">
        <v>0</v>
      </c>
      <c r="W80" s="36">
        <v>0</v>
      </c>
      <c r="X80" s="315"/>
      <c r="Y80" s="36">
        <v>0</v>
      </c>
      <c r="Z80" s="36">
        <v>0</v>
      </c>
      <c r="AA80" s="184"/>
      <c r="AB80" s="315"/>
      <c r="AC80" s="315"/>
      <c r="AD80" s="315"/>
      <c r="AE80" s="557"/>
      <c r="AF80" s="557"/>
      <c r="AG80" s="557"/>
      <c r="AH80" s="527">
        <f t="shared" si="10"/>
        <v>0</v>
      </c>
      <c r="AI80" s="64">
        <f t="shared" si="10"/>
        <v>0</v>
      </c>
      <c r="AJ80" s="96" t="e">
        <f t="shared" si="8"/>
        <v>#DIV/0!</v>
      </c>
      <c r="AK80" s="96" t="e">
        <f t="shared" si="9"/>
        <v>#DIV/0!</v>
      </c>
      <c r="AL80" s="64" t="s">
        <v>4071</v>
      </c>
    </row>
    <row r="81" spans="1:38" s="77" customFormat="1" ht="15.75" hidden="1" customHeight="1" x14ac:dyDescent="0.25">
      <c r="A81" s="64">
        <v>78</v>
      </c>
      <c r="B81" s="64" t="s">
        <v>263</v>
      </c>
      <c r="C81" s="64" t="s">
        <v>1360</v>
      </c>
      <c r="D81" s="64" t="s">
        <v>1230</v>
      </c>
      <c r="E81" s="324" t="s">
        <v>1388</v>
      </c>
      <c r="F81" s="64" t="s">
        <v>1389</v>
      </c>
      <c r="G81" s="64" t="s">
        <v>1238</v>
      </c>
      <c r="H81" s="65">
        <v>1</v>
      </c>
      <c r="I81" s="64" t="s">
        <v>18</v>
      </c>
      <c r="J81" s="64">
        <v>65</v>
      </c>
      <c r="K81" s="64">
        <v>65</v>
      </c>
      <c r="L81" s="87"/>
      <c r="M81" s="64">
        <v>55</v>
      </c>
      <c r="N81" s="64">
        <v>55</v>
      </c>
      <c r="O81" s="84" t="s">
        <v>2527</v>
      </c>
      <c r="P81" s="64">
        <v>0</v>
      </c>
      <c r="Q81" s="64">
        <v>0</v>
      </c>
      <c r="R81" s="85"/>
      <c r="S81" s="64">
        <v>73</v>
      </c>
      <c r="T81" s="64">
        <v>73</v>
      </c>
      <c r="U81" s="73" t="s">
        <v>3292</v>
      </c>
      <c r="V81" s="36">
        <v>0</v>
      </c>
      <c r="W81" s="36">
        <v>0</v>
      </c>
      <c r="X81" s="315" t="s">
        <v>3528</v>
      </c>
      <c r="Y81" s="36">
        <v>72</v>
      </c>
      <c r="Z81" s="36">
        <v>72</v>
      </c>
      <c r="AA81" s="184"/>
      <c r="AB81" s="315"/>
      <c r="AC81" s="315"/>
      <c r="AD81" s="315"/>
      <c r="AE81" s="557"/>
      <c r="AF81" s="557"/>
      <c r="AG81" s="557"/>
      <c r="AH81" s="527">
        <f t="shared" si="10"/>
        <v>265</v>
      </c>
      <c r="AI81" s="64">
        <f t="shared" si="10"/>
        <v>265</v>
      </c>
      <c r="AJ81" s="96">
        <f t="shared" si="8"/>
        <v>1</v>
      </c>
      <c r="AK81" s="96">
        <f t="shared" si="9"/>
        <v>1</v>
      </c>
      <c r="AL81" s="64" t="s">
        <v>4072</v>
      </c>
    </row>
    <row r="82" spans="1:38" s="77" customFormat="1" ht="15.75" hidden="1" customHeight="1" x14ac:dyDescent="0.25">
      <c r="A82" s="64">
        <v>79</v>
      </c>
      <c r="B82" s="64" t="s">
        <v>263</v>
      </c>
      <c r="C82" s="64" t="s">
        <v>1360</v>
      </c>
      <c r="D82" s="64" t="s">
        <v>8</v>
      </c>
      <c r="E82" s="330" t="s">
        <v>1390</v>
      </c>
      <c r="F82" s="64" t="s">
        <v>1391</v>
      </c>
      <c r="G82" s="64" t="s">
        <v>1228</v>
      </c>
      <c r="H82" s="65">
        <v>0.9</v>
      </c>
      <c r="I82" s="64" t="s">
        <v>18</v>
      </c>
      <c r="J82" s="86">
        <v>765</v>
      </c>
      <c r="K82" s="86">
        <v>788</v>
      </c>
      <c r="L82" s="87"/>
      <c r="M82" s="64">
        <v>768</v>
      </c>
      <c r="N82" s="64">
        <v>768</v>
      </c>
      <c r="O82" s="84"/>
      <c r="P82" s="64">
        <v>69</v>
      </c>
      <c r="Q82" s="64">
        <v>69</v>
      </c>
      <c r="R82" s="85"/>
      <c r="S82" s="64">
        <v>798</v>
      </c>
      <c r="T82" s="64">
        <v>798</v>
      </c>
      <c r="U82" s="61"/>
      <c r="V82" s="36">
        <v>798</v>
      </c>
      <c r="W82" s="36">
        <v>798</v>
      </c>
      <c r="X82" s="315" t="s">
        <v>3528</v>
      </c>
      <c r="Y82" s="36">
        <v>800</v>
      </c>
      <c r="Z82" s="36">
        <v>800</v>
      </c>
      <c r="AA82" s="184"/>
      <c r="AB82" s="315"/>
      <c r="AC82" s="315"/>
      <c r="AD82" s="315"/>
      <c r="AE82" s="557"/>
      <c r="AF82" s="557"/>
      <c r="AG82" s="557"/>
      <c r="AH82" s="527">
        <f t="shared" si="10"/>
        <v>3998</v>
      </c>
      <c r="AI82" s="64">
        <f t="shared" si="10"/>
        <v>4021</v>
      </c>
      <c r="AJ82" s="96">
        <f t="shared" si="8"/>
        <v>0.99428002984332253</v>
      </c>
      <c r="AK82" s="96">
        <f t="shared" si="9"/>
        <v>1.1047555887148028</v>
      </c>
      <c r="AL82" s="64" t="s">
        <v>4072</v>
      </c>
    </row>
    <row r="83" spans="1:38" s="77" customFormat="1" ht="15.75" hidden="1" customHeight="1" x14ac:dyDescent="0.25">
      <c r="A83" s="64">
        <v>80</v>
      </c>
      <c r="B83" s="64" t="s">
        <v>263</v>
      </c>
      <c r="C83" s="64" t="s">
        <v>1360</v>
      </c>
      <c r="D83" s="64" t="s">
        <v>8</v>
      </c>
      <c r="E83" s="324" t="s">
        <v>1392</v>
      </c>
      <c r="F83" s="64" t="s">
        <v>1393</v>
      </c>
      <c r="G83" s="64" t="s">
        <v>1257</v>
      </c>
      <c r="H83" s="65">
        <v>1</v>
      </c>
      <c r="I83" s="64" t="s">
        <v>18</v>
      </c>
      <c r="J83" s="68">
        <v>0</v>
      </c>
      <c r="K83" s="68">
        <v>0</v>
      </c>
      <c r="L83" s="83" t="s">
        <v>26</v>
      </c>
      <c r="M83" s="68">
        <v>0</v>
      </c>
      <c r="N83" s="68">
        <v>0</v>
      </c>
      <c r="O83" s="83" t="s">
        <v>26</v>
      </c>
      <c r="P83" s="68">
        <v>0</v>
      </c>
      <c r="Q83" s="68">
        <v>0</v>
      </c>
      <c r="R83" s="83" t="s">
        <v>26</v>
      </c>
      <c r="S83" s="68">
        <v>0</v>
      </c>
      <c r="T83" s="68">
        <v>0</v>
      </c>
      <c r="U83" s="83" t="s">
        <v>26</v>
      </c>
      <c r="V83" s="68">
        <v>0</v>
      </c>
      <c r="W83" s="68">
        <v>0</v>
      </c>
      <c r="X83" s="83" t="s">
        <v>26</v>
      </c>
      <c r="Y83" s="68">
        <v>0</v>
      </c>
      <c r="Z83" s="68">
        <v>0</v>
      </c>
      <c r="AA83" s="510" t="s">
        <v>26</v>
      </c>
      <c r="AB83" s="59"/>
      <c r="AC83" s="59"/>
      <c r="AD83" s="59"/>
      <c r="AE83" s="556"/>
      <c r="AF83" s="556"/>
      <c r="AG83" s="556"/>
      <c r="AH83" s="527">
        <f>J83+M83+P83+S83+V83</f>
        <v>0</v>
      </c>
      <c r="AI83" s="64">
        <f>K83+N83+Q83+T83+W83</f>
        <v>0</v>
      </c>
      <c r="AJ83" s="96" t="e">
        <f t="shared" si="8"/>
        <v>#DIV/0!</v>
      </c>
      <c r="AK83" s="96" t="e">
        <f t="shared" si="9"/>
        <v>#DIV/0!</v>
      </c>
      <c r="AL83" s="64" t="s">
        <v>4071</v>
      </c>
    </row>
    <row r="84" spans="1:38" s="77" customFormat="1" ht="15.75" hidden="1" customHeight="1" x14ac:dyDescent="0.25">
      <c r="A84" s="64">
        <v>81</v>
      </c>
      <c r="B84" s="64" t="s">
        <v>263</v>
      </c>
      <c r="C84" s="64" t="s">
        <v>1360</v>
      </c>
      <c r="D84" s="64" t="s">
        <v>1230</v>
      </c>
      <c r="E84" s="327" t="s">
        <v>1394</v>
      </c>
      <c r="F84" s="86" t="s">
        <v>1395</v>
      </c>
      <c r="G84" s="64" t="s">
        <v>1238</v>
      </c>
      <c r="H84" s="65">
        <v>-0.15</v>
      </c>
      <c r="I84" s="64" t="s">
        <v>786</v>
      </c>
      <c r="J84" s="68">
        <v>0</v>
      </c>
      <c r="K84" s="68">
        <v>0</v>
      </c>
      <c r="L84" s="83" t="s">
        <v>26</v>
      </c>
      <c r="M84" s="68">
        <v>0</v>
      </c>
      <c r="N84" s="68">
        <v>0</v>
      </c>
      <c r="O84" s="67" t="s">
        <v>26</v>
      </c>
      <c r="P84" s="68">
        <v>1</v>
      </c>
      <c r="Q84" s="68">
        <v>1</v>
      </c>
      <c r="R84" s="85"/>
      <c r="S84" s="64">
        <v>8</v>
      </c>
      <c r="T84" s="64">
        <v>7</v>
      </c>
      <c r="U84" s="73" t="s">
        <v>3293</v>
      </c>
      <c r="V84" s="36">
        <v>9</v>
      </c>
      <c r="W84" s="36">
        <v>6</v>
      </c>
      <c r="X84" s="315" t="s">
        <v>3529</v>
      </c>
      <c r="Y84" s="36">
        <v>16</v>
      </c>
      <c r="Z84" s="36">
        <v>14</v>
      </c>
      <c r="AA84" s="184"/>
      <c r="AB84" s="315"/>
      <c r="AC84" s="315"/>
      <c r="AD84" s="315"/>
      <c r="AE84" s="557"/>
      <c r="AF84" s="557"/>
      <c r="AG84" s="557"/>
      <c r="AH84" s="529">
        <f t="shared" ref="AH84:AI86" si="11">J84+M84+P84+S84+V84+Y84</f>
        <v>34</v>
      </c>
      <c r="AI84" s="88">
        <f t="shared" si="11"/>
        <v>28</v>
      </c>
      <c r="AJ84" s="135">
        <v>21.42</v>
      </c>
      <c r="AK84" s="135">
        <f t="shared" si="9"/>
        <v>-142.80000000000001</v>
      </c>
      <c r="AL84" s="88" t="s">
        <v>4074</v>
      </c>
    </row>
    <row r="85" spans="1:38" s="77" customFormat="1" ht="15.75" hidden="1" customHeight="1" x14ac:dyDescent="0.25">
      <c r="A85" s="64">
        <v>82</v>
      </c>
      <c r="B85" s="64" t="s">
        <v>263</v>
      </c>
      <c r="C85" s="64" t="s">
        <v>1360</v>
      </c>
      <c r="D85" s="64" t="s">
        <v>8</v>
      </c>
      <c r="E85" s="324" t="s">
        <v>1396</v>
      </c>
      <c r="F85" s="64" t="s">
        <v>1397</v>
      </c>
      <c r="G85" s="64" t="s">
        <v>1228</v>
      </c>
      <c r="H85" s="65">
        <v>1</v>
      </c>
      <c r="I85" s="64" t="s">
        <v>18</v>
      </c>
      <c r="J85" s="64">
        <v>1279</v>
      </c>
      <c r="K85" s="64">
        <v>1279</v>
      </c>
      <c r="L85" s="87"/>
      <c r="M85" s="64">
        <v>1070</v>
      </c>
      <c r="N85" s="64">
        <v>1291</v>
      </c>
      <c r="O85" s="84" t="s">
        <v>2528</v>
      </c>
      <c r="P85" s="64"/>
      <c r="Q85" s="64"/>
      <c r="R85" s="85"/>
      <c r="S85" s="64">
        <v>1017</v>
      </c>
      <c r="T85" s="64">
        <v>1313</v>
      </c>
      <c r="U85" s="62" t="s">
        <v>3294</v>
      </c>
      <c r="V85" s="36">
        <v>1051</v>
      </c>
      <c r="W85" s="36">
        <v>1170</v>
      </c>
      <c r="X85" s="315" t="s">
        <v>3530</v>
      </c>
      <c r="Y85" s="36">
        <v>1049</v>
      </c>
      <c r="Z85" s="36">
        <v>1157</v>
      </c>
      <c r="AA85" s="184"/>
      <c r="AB85" s="315"/>
      <c r="AC85" s="315"/>
      <c r="AD85" s="315"/>
      <c r="AE85" s="557"/>
      <c r="AF85" s="557"/>
      <c r="AG85" s="557"/>
      <c r="AH85" s="527">
        <f t="shared" si="11"/>
        <v>5466</v>
      </c>
      <c r="AI85" s="64">
        <f t="shared" si="11"/>
        <v>6210</v>
      </c>
      <c r="AJ85" s="96">
        <f t="shared" ref="AJ85:AJ89" si="12">+AH85/AI85</f>
        <v>0.88019323671497585</v>
      </c>
      <c r="AK85" s="96">
        <f t="shared" si="9"/>
        <v>0.88019323671497585</v>
      </c>
      <c r="AL85" s="64" t="s">
        <v>4072</v>
      </c>
    </row>
    <row r="86" spans="1:38" s="77" customFormat="1" ht="15.75" hidden="1" customHeight="1" x14ac:dyDescent="0.25">
      <c r="A86" s="64">
        <v>83</v>
      </c>
      <c r="B86" s="64" t="s">
        <v>263</v>
      </c>
      <c r="C86" s="64" t="s">
        <v>1360</v>
      </c>
      <c r="D86" s="64" t="s">
        <v>8</v>
      </c>
      <c r="E86" s="324" t="s">
        <v>1398</v>
      </c>
      <c r="F86" s="64" t="s">
        <v>1399</v>
      </c>
      <c r="G86" s="64" t="s">
        <v>1371</v>
      </c>
      <c r="H86" s="65">
        <v>1</v>
      </c>
      <c r="I86" s="64" t="s">
        <v>18</v>
      </c>
      <c r="J86" s="68">
        <v>0</v>
      </c>
      <c r="K86" s="68">
        <v>0</v>
      </c>
      <c r="L86" s="83" t="s">
        <v>26</v>
      </c>
      <c r="M86" s="64">
        <v>1070</v>
      </c>
      <c r="N86" s="64">
        <v>1291</v>
      </c>
      <c r="O86" s="84" t="s">
        <v>2529</v>
      </c>
      <c r="P86" s="64">
        <v>11</v>
      </c>
      <c r="Q86" s="64">
        <v>11</v>
      </c>
      <c r="R86" s="85"/>
      <c r="S86" s="64">
        <v>1211</v>
      </c>
      <c r="T86" s="64">
        <v>1313</v>
      </c>
      <c r="U86" s="62" t="s">
        <v>3295</v>
      </c>
      <c r="V86" s="36">
        <v>1114</v>
      </c>
      <c r="W86" s="36">
        <v>1305</v>
      </c>
      <c r="X86" s="315" t="s">
        <v>2529</v>
      </c>
      <c r="Y86" s="36">
        <v>1202</v>
      </c>
      <c r="Z86" s="36">
        <v>1294</v>
      </c>
      <c r="AA86" s="184"/>
      <c r="AB86" s="315"/>
      <c r="AC86" s="315"/>
      <c r="AD86" s="315"/>
      <c r="AE86" s="557"/>
      <c r="AF86" s="557"/>
      <c r="AG86" s="557"/>
      <c r="AH86" s="527">
        <f t="shared" si="11"/>
        <v>4608</v>
      </c>
      <c r="AI86" s="64">
        <f t="shared" si="11"/>
        <v>5214</v>
      </c>
      <c r="AJ86" s="96">
        <f t="shared" si="12"/>
        <v>0.88377445339470651</v>
      </c>
      <c r="AK86" s="96">
        <f t="shared" si="9"/>
        <v>0.88377445339470651</v>
      </c>
      <c r="AL86" s="64" t="s">
        <v>4072</v>
      </c>
    </row>
    <row r="87" spans="1:38" s="77" customFormat="1" ht="15.75" hidden="1" customHeight="1" x14ac:dyDescent="0.25">
      <c r="A87" s="91">
        <v>84</v>
      </c>
      <c r="B87" s="91" t="s">
        <v>263</v>
      </c>
      <c r="C87" s="91" t="s">
        <v>1360</v>
      </c>
      <c r="D87" s="91" t="s">
        <v>8</v>
      </c>
      <c r="E87" s="140" t="s">
        <v>1400</v>
      </c>
      <c r="F87" s="91" t="s">
        <v>1401</v>
      </c>
      <c r="G87" s="91" t="s">
        <v>1228</v>
      </c>
      <c r="H87" s="137">
        <v>1</v>
      </c>
      <c r="I87" s="91" t="s">
        <v>18</v>
      </c>
      <c r="J87" s="91">
        <v>0</v>
      </c>
      <c r="K87" s="91">
        <v>0</v>
      </c>
      <c r="L87" s="140" t="s">
        <v>26</v>
      </c>
      <c r="M87" s="91">
        <v>0</v>
      </c>
      <c r="N87" s="91">
        <v>0</v>
      </c>
      <c r="O87" s="141" t="s">
        <v>26</v>
      </c>
      <c r="P87" s="91">
        <v>1202</v>
      </c>
      <c r="Q87" s="91">
        <v>1292</v>
      </c>
      <c r="R87" s="140"/>
      <c r="S87" s="91">
        <v>0</v>
      </c>
      <c r="T87" s="91">
        <v>0</v>
      </c>
      <c r="U87" s="142"/>
      <c r="V87" s="143">
        <v>0</v>
      </c>
      <c r="W87" s="143">
        <v>0</v>
      </c>
      <c r="X87" s="321"/>
      <c r="Y87" s="143"/>
      <c r="Z87" s="143"/>
      <c r="AA87" s="398"/>
      <c r="AB87" s="315"/>
      <c r="AC87" s="315"/>
      <c r="AD87" s="315"/>
      <c r="AE87" s="557"/>
      <c r="AF87" s="557"/>
      <c r="AG87" s="557"/>
      <c r="AH87" s="530">
        <f>J87+M87+P87+S87+V87</f>
        <v>1202</v>
      </c>
      <c r="AI87" s="91">
        <f>K87+N87+Q87+T87+W87</f>
        <v>1292</v>
      </c>
      <c r="AJ87" s="92">
        <f t="shared" si="12"/>
        <v>0.93034055727554177</v>
      </c>
      <c r="AK87" s="92">
        <f t="shared" si="9"/>
        <v>0.93034055727554177</v>
      </c>
      <c r="AL87" s="64"/>
    </row>
    <row r="88" spans="1:38" s="77" customFormat="1" ht="15.75" hidden="1" customHeight="1" x14ac:dyDescent="0.25">
      <c r="A88" s="64">
        <v>85</v>
      </c>
      <c r="B88" s="64" t="s">
        <v>14</v>
      </c>
      <c r="C88" s="64" t="s">
        <v>1402</v>
      </c>
      <c r="D88" s="64" t="s">
        <v>1254</v>
      </c>
      <c r="E88" s="59" t="s">
        <v>1403</v>
      </c>
      <c r="F88" s="64" t="s">
        <v>1404</v>
      </c>
      <c r="G88" s="64" t="s">
        <v>1257</v>
      </c>
      <c r="H88" s="65">
        <v>1</v>
      </c>
      <c r="I88" s="64" t="s">
        <v>18</v>
      </c>
      <c r="J88" s="68">
        <v>0</v>
      </c>
      <c r="K88" s="68">
        <v>0</v>
      </c>
      <c r="L88" s="83" t="s">
        <v>26</v>
      </c>
      <c r="M88" s="68">
        <v>0</v>
      </c>
      <c r="N88" s="68">
        <v>0</v>
      </c>
      <c r="O88" s="67" t="s">
        <v>26</v>
      </c>
      <c r="P88" s="68">
        <v>0</v>
      </c>
      <c r="Q88" s="68">
        <v>0</v>
      </c>
      <c r="R88" s="67" t="s">
        <v>26</v>
      </c>
      <c r="S88" s="64">
        <v>173</v>
      </c>
      <c r="T88" s="64">
        <v>167</v>
      </c>
      <c r="U88" s="90"/>
      <c r="V88" s="36">
        <v>0</v>
      </c>
      <c r="W88" s="36">
        <v>0</v>
      </c>
      <c r="X88" s="315"/>
      <c r="Y88" s="36">
        <v>0</v>
      </c>
      <c r="Z88" s="36">
        <v>0</v>
      </c>
      <c r="AA88" s="184"/>
      <c r="AB88" s="315"/>
      <c r="AC88" s="315"/>
      <c r="AD88" s="315"/>
      <c r="AE88" s="557"/>
      <c r="AF88" s="557"/>
      <c r="AG88" s="557"/>
      <c r="AH88" s="527">
        <f>J88+M88+P88+S88+V88+Y88</f>
        <v>173</v>
      </c>
      <c r="AI88" s="64">
        <f>K88+N88+Q88+T88+W88+Z88</f>
        <v>167</v>
      </c>
      <c r="AJ88" s="96">
        <f t="shared" si="12"/>
        <v>1.0359281437125749</v>
      </c>
      <c r="AK88" s="96">
        <f t="shared" si="9"/>
        <v>1.0359281437125749</v>
      </c>
      <c r="AL88" s="64" t="s">
        <v>4072</v>
      </c>
    </row>
    <row r="89" spans="1:38" s="77" customFormat="1" ht="15.75" hidden="1" customHeight="1" x14ac:dyDescent="0.25">
      <c r="A89" s="64">
        <v>86</v>
      </c>
      <c r="B89" s="64" t="s">
        <v>14</v>
      </c>
      <c r="C89" s="64" t="s">
        <v>1402</v>
      </c>
      <c r="D89" s="64" t="s">
        <v>1225</v>
      </c>
      <c r="E89" s="59" t="s">
        <v>1405</v>
      </c>
      <c r="F89" s="64" t="s">
        <v>1406</v>
      </c>
      <c r="G89" s="64" t="s">
        <v>1228</v>
      </c>
      <c r="H89" s="65">
        <v>1</v>
      </c>
      <c r="I89" s="64" t="s">
        <v>18</v>
      </c>
      <c r="J89" s="64">
        <v>0</v>
      </c>
      <c r="K89" s="64">
        <v>0</v>
      </c>
      <c r="L89" s="70"/>
      <c r="M89" s="64">
        <v>0</v>
      </c>
      <c r="N89" s="64">
        <v>0</v>
      </c>
      <c r="O89" s="84"/>
      <c r="P89" s="64">
        <v>0</v>
      </c>
      <c r="Q89" s="64">
        <v>0</v>
      </c>
      <c r="R89" s="85"/>
      <c r="S89" s="64">
        <v>2677</v>
      </c>
      <c r="T89" s="64">
        <v>2889</v>
      </c>
      <c r="U89" s="90"/>
      <c r="V89" s="36">
        <v>0</v>
      </c>
      <c r="W89" s="36">
        <v>0</v>
      </c>
      <c r="X89" s="315"/>
      <c r="Y89" s="36">
        <v>0</v>
      </c>
      <c r="Z89" s="36">
        <v>0</v>
      </c>
      <c r="AA89" s="184"/>
      <c r="AB89" s="315"/>
      <c r="AC89" s="315"/>
      <c r="AD89" s="315"/>
      <c r="AE89" s="557"/>
      <c r="AF89" s="557"/>
      <c r="AG89" s="557"/>
      <c r="AH89" s="527">
        <f>J89+M89+P89+S89+V89+Y89</f>
        <v>2677</v>
      </c>
      <c r="AI89" s="64">
        <f>K89+N89+Q89+T89+W89+Z89</f>
        <v>2889</v>
      </c>
      <c r="AJ89" s="96">
        <f t="shared" si="12"/>
        <v>0.92661820699203878</v>
      </c>
      <c r="AK89" s="96">
        <f t="shared" si="9"/>
        <v>0.92661820699203878</v>
      </c>
      <c r="AL89" s="64" t="s">
        <v>4072</v>
      </c>
    </row>
    <row r="90" spans="1:38" s="77" customFormat="1" ht="15.75" hidden="1" customHeight="1" x14ac:dyDescent="0.25">
      <c r="A90" s="64">
        <v>87</v>
      </c>
      <c r="B90" s="64" t="s">
        <v>14</v>
      </c>
      <c r="C90" s="64" t="s">
        <v>1402</v>
      </c>
      <c r="D90" s="64" t="s">
        <v>1230</v>
      </c>
      <c r="E90" s="59" t="s">
        <v>1407</v>
      </c>
      <c r="F90" s="64" t="s">
        <v>1408</v>
      </c>
      <c r="G90" s="64" t="s">
        <v>1224</v>
      </c>
      <c r="H90" s="65">
        <v>0.3</v>
      </c>
      <c r="I90" s="64" t="s">
        <v>786</v>
      </c>
      <c r="J90" s="68">
        <v>0</v>
      </c>
      <c r="K90" s="68">
        <v>0</v>
      </c>
      <c r="L90" s="83" t="s">
        <v>26</v>
      </c>
      <c r="M90" s="68">
        <v>0</v>
      </c>
      <c r="N90" s="68">
        <v>0</v>
      </c>
      <c r="O90" s="67" t="s">
        <v>26</v>
      </c>
      <c r="P90" s="68">
        <v>0</v>
      </c>
      <c r="Q90" s="68">
        <v>0</v>
      </c>
      <c r="R90" s="67" t="s">
        <v>26</v>
      </c>
      <c r="S90" s="64">
        <v>72</v>
      </c>
      <c r="T90" s="64">
        <v>72</v>
      </c>
      <c r="U90" s="59"/>
      <c r="V90" s="36">
        <v>0</v>
      </c>
      <c r="W90" s="36">
        <v>0</v>
      </c>
      <c r="X90" s="315"/>
      <c r="Y90" s="36">
        <v>0</v>
      </c>
      <c r="Z90" s="36">
        <v>0</v>
      </c>
      <c r="AA90" s="184"/>
      <c r="AB90" s="315"/>
      <c r="AC90" s="315"/>
      <c r="AD90" s="315"/>
      <c r="AE90" s="557"/>
      <c r="AF90" s="557"/>
      <c r="AG90" s="557"/>
      <c r="AH90" s="529">
        <f>J90+M90+P90+S90</f>
        <v>72</v>
      </c>
      <c r="AI90" s="88">
        <f>K90+N90+Q90+T90</f>
        <v>72</v>
      </c>
      <c r="AJ90" s="88">
        <f>((AH90/AI90)-1)*100</f>
        <v>0</v>
      </c>
      <c r="AK90" s="89">
        <f t="shared" si="9"/>
        <v>0</v>
      </c>
      <c r="AL90" s="88" t="s">
        <v>4074</v>
      </c>
    </row>
    <row r="91" spans="1:38" s="77" customFormat="1" ht="15.75" hidden="1" customHeight="1" x14ac:dyDescent="0.25">
      <c r="A91" s="64">
        <v>88</v>
      </c>
      <c r="B91" s="64" t="s">
        <v>14</v>
      </c>
      <c r="C91" s="64" t="s">
        <v>1402</v>
      </c>
      <c r="D91" s="64" t="s">
        <v>8</v>
      </c>
      <c r="E91" s="59" t="s">
        <v>1409</v>
      </c>
      <c r="F91" s="64" t="s">
        <v>1410</v>
      </c>
      <c r="G91" s="64" t="s">
        <v>1224</v>
      </c>
      <c r="H91" s="65">
        <v>1</v>
      </c>
      <c r="I91" s="64" t="s">
        <v>18</v>
      </c>
      <c r="J91" s="68">
        <v>0</v>
      </c>
      <c r="K91" s="68">
        <v>0</v>
      </c>
      <c r="L91" s="83" t="s">
        <v>26</v>
      </c>
      <c r="M91" s="68">
        <v>0</v>
      </c>
      <c r="N91" s="68">
        <v>0</v>
      </c>
      <c r="O91" s="67" t="s">
        <v>26</v>
      </c>
      <c r="P91" s="68">
        <v>0</v>
      </c>
      <c r="Q91" s="68">
        <v>0</v>
      </c>
      <c r="R91" s="67" t="s">
        <v>26</v>
      </c>
      <c r="S91" s="64">
        <v>1</v>
      </c>
      <c r="T91" s="64">
        <v>1</v>
      </c>
      <c r="U91" s="90"/>
      <c r="V91" s="36">
        <v>0</v>
      </c>
      <c r="W91" s="36">
        <v>0</v>
      </c>
      <c r="X91" s="315"/>
      <c r="Y91" s="36">
        <v>0</v>
      </c>
      <c r="Z91" s="36">
        <v>0</v>
      </c>
      <c r="AA91" s="184"/>
      <c r="AB91" s="315"/>
      <c r="AC91" s="315"/>
      <c r="AD91" s="315"/>
      <c r="AE91" s="557"/>
      <c r="AF91" s="557"/>
      <c r="AG91" s="557"/>
      <c r="AH91" s="527">
        <f t="shared" ref="AH91:AH119" si="13">J91+M91+P91+S91+V91+Y91</f>
        <v>1</v>
      </c>
      <c r="AI91" s="64">
        <f t="shared" ref="AI91:AI119" si="14">K91+N91+Q91+T91+W91+Z91</f>
        <v>1</v>
      </c>
      <c r="AJ91" s="96">
        <f t="shared" ref="AJ91:AJ141" si="15">+AH91/AI91</f>
        <v>1</v>
      </c>
      <c r="AK91" s="96">
        <f t="shared" si="9"/>
        <v>1</v>
      </c>
      <c r="AL91" s="64" t="s">
        <v>4072</v>
      </c>
    </row>
    <row r="92" spans="1:38" s="77" customFormat="1" ht="15.75" hidden="1" customHeight="1" x14ac:dyDescent="0.25">
      <c r="A92" s="64">
        <v>89</v>
      </c>
      <c r="B92" s="64" t="s">
        <v>14</v>
      </c>
      <c r="C92" s="64" t="s">
        <v>1402</v>
      </c>
      <c r="D92" s="64" t="s">
        <v>8</v>
      </c>
      <c r="E92" s="59" t="s">
        <v>1411</v>
      </c>
      <c r="F92" s="64" t="s">
        <v>1412</v>
      </c>
      <c r="G92" s="64" t="s">
        <v>1238</v>
      </c>
      <c r="H92" s="65">
        <v>1</v>
      </c>
      <c r="I92" s="64" t="s">
        <v>18</v>
      </c>
      <c r="J92" s="64">
        <v>0</v>
      </c>
      <c r="K92" s="64">
        <v>0</v>
      </c>
      <c r="L92" s="70"/>
      <c r="M92" s="64">
        <v>0</v>
      </c>
      <c r="N92" s="64">
        <v>0</v>
      </c>
      <c r="O92" s="84"/>
      <c r="P92" s="64">
        <v>0</v>
      </c>
      <c r="Q92" s="68">
        <v>1</v>
      </c>
      <c r="R92" s="85"/>
      <c r="S92" s="64">
        <v>1</v>
      </c>
      <c r="T92" s="64">
        <v>1</v>
      </c>
      <c r="U92" s="90"/>
      <c r="V92" s="36">
        <v>0</v>
      </c>
      <c r="W92" s="36">
        <v>0</v>
      </c>
      <c r="X92" s="315"/>
      <c r="Y92" s="36">
        <v>0</v>
      </c>
      <c r="Z92" s="36">
        <v>0</v>
      </c>
      <c r="AA92" s="184"/>
      <c r="AB92" s="315"/>
      <c r="AC92" s="315"/>
      <c r="AD92" s="315"/>
      <c r="AE92" s="557"/>
      <c r="AF92" s="557"/>
      <c r="AG92" s="557"/>
      <c r="AH92" s="527">
        <f t="shared" si="13"/>
        <v>1</v>
      </c>
      <c r="AI92" s="64">
        <f t="shared" si="14"/>
        <v>2</v>
      </c>
      <c r="AJ92" s="96">
        <f t="shared" si="15"/>
        <v>0.5</v>
      </c>
      <c r="AK92" s="96">
        <f t="shared" si="9"/>
        <v>0.5</v>
      </c>
      <c r="AL92" s="64" t="s">
        <v>4074</v>
      </c>
    </row>
    <row r="93" spans="1:38" s="77" customFormat="1" ht="15.75" hidden="1" customHeight="1" x14ac:dyDescent="0.25">
      <c r="A93" s="64">
        <v>90</v>
      </c>
      <c r="B93" s="64" t="s">
        <v>14</v>
      </c>
      <c r="C93" s="64" t="s">
        <v>1402</v>
      </c>
      <c r="D93" s="64" t="s">
        <v>1230</v>
      </c>
      <c r="E93" s="59" t="s">
        <v>1413</v>
      </c>
      <c r="F93" s="64" t="s">
        <v>1414</v>
      </c>
      <c r="G93" s="64" t="s">
        <v>1228</v>
      </c>
      <c r="H93" s="65">
        <v>1</v>
      </c>
      <c r="I93" s="64" t="s">
        <v>18</v>
      </c>
      <c r="J93" s="68">
        <v>0</v>
      </c>
      <c r="K93" s="68">
        <v>0</v>
      </c>
      <c r="L93" s="83" t="s">
        <v>26</v>
      </c>
      <c r="M93" s="68">
        <v>0</v>
      </c>
      <c r="N93" s="68">
        <v>0</v>
      </c>
      <c r="O93" s="67" t="s">
        <v>26</v>
      </c>
      <c r="P93" s="68">
        <v>0</v>
      </c>
      <c r="Q93" s="68">
        <v>0</v>
      </c>
      <c r="R93" s="67" t="s">
        <v>26</v>
      </c>
      <c r="S93" s="64">
        <v>3</v>
      </c>
      <c r="T93" s="64">
        <v>3</v>
      </c>
      <c r="U93" s="90"/>
      <c r="V93" s="36">
        <v>0</v>
      </c>
      <c r="W93" s="36">
        <v>0</v>
      </c>
      <c r="X93" s="315"/>
      <c r="Y93" s="36">
        <v>0</v>
      </c>
      <c r="Z93" s="36">
        <v>0</v>
      </c>
      <c r="AA93" s="184"/>
      <c r="AB93" s="315"/>
      <c r="AC93" s="315"/>
      <c r="AD93" s="315"/>
      <c r="AE93" s="557"/>
      <c r="AF93" s="557"/>
      <c r="AG93" s="557"/>
      <c r="AH93" s="527">
        <f t="shared" si="13"/>
        <v>3</v>
      </c>
      <c r="AI93" s="64">
        <f t="shared" si="14"/>
        <v>3</v>
      </c>
      <c r="AJ93" s="96">
        <f t="shared" si="15"/>
        <v>1</v>
      </c>
      <c r="AK93" s="96">
        <f t="shared" si="9"/>
        <v>1</v>
      </c>
      <c r="AL93" s="64" t="s">
        <v>4072</v>
      </c>
    </row>
    <row r="94" spans="1:38" s="77" customFormat="1" ht="15.75" hidden="1" customHeight="1" x14ac:dyDescent="0.25">
      <c r="A94" s="64">
        <v>91</v>
      </c>
      <c r="B94" s="64" t="s">
        <v>14</v>
      </c>
      <c r="C94" s="64" t="s">
        <v>1402</v>
      </c>
      <c r="D94" s="64" t="s">
        <v>8</v>
      </c>
      <c r="E94" s="59" t="s">
        <v>1415</v>
      </c>
      <c r="F94" s="64" t="s">
        <v>1416</v>
      </c>
      <c r="G94" s="64" t="s">
        <v>1228</v>
      </c>
      <c r="H94" s="65">
        <v>1</v>
      </c>
      <c r="I94" s="64" t="s">
        <v>18</v>
      </c>
      <c r="J94" s="68">
        <v>0</v>
      </c>
      <c r="K94" s="68">
        <v>0</v>
      </c>
      <c r="L94" s="83" t="s">
        <v>26</v>
      </c>
      <c r="M94" s="68">
        <v>0</v>
      </c>
      <c r="N94" s="68">
        <v>0</v>
      </c>
      <c r="O94" s="67" t="s">
        <v>26</v>
      </c>
      <c r="P94" s="68">
        <v>0</v>
      </c>
      <c r="Q94" s="68">
        <v>0</v>
      </c>
      <c r="R94" s="67" t="s">
        <v>26</v>
      </c>
      <c r="S94" s="64">
        <v>1</v>
      </c>
      <c r="T94" s="64">
        <v>1</v>
      </c>
      <c r="U94" s="90"/>
      <c r="V94" s="36">
        <v>0</v>
      </c>
      <c r="W94" s="36">
        <v>0</v>
      </c>
      <c r="X94" s="315"/>
      <c r="Y94" s="36">
        <v>0</v>
      </c>
      <c r="Z94" s="36">
        <v>0</v>
      </c>
      <c r="AA94" s="184"/>
      <c r="AB94" s="315"/>
      <c r="AC94" s="315"/>
      <c r="AD94" s="315"/>
      <c r="AE94" s="557"/>
      <c r="AF94" s="557"/>
      <c r="AG94" s="557"/>
      <c r="AH94" s="527">
        <f t="shared" si="13"/>
        <v>1</v>
      </c>
      <c r="AI94" s="64">
        <f t="shared" si="14"/>
        <v>1</v>
      </c>
      <c r="AJ94" s="96">
        <f t="shared" si="15"/>
        <v>1</v>
      </c>
      <c r="AK94" s="96">
        <f t="shared" si="9"/>
        <v>1</v>
      </c>
      <c r="AL94" s="64" t="s">
        <v>4072</v>
      </c>
    </row>
    <row r="95" spans="1:38" s="77" customFormat="1" ht="15.75" hidden="1" customHeight="1" x14ac:dyDescent="0.25">
      <c r="A95" s="64">
        <v>92</v>
      </c>
      <c r="B95" s="64" t="s">
        <v>14</v>
      </c>
      <c r="C95" s="64" t="s">
        <v>1402</v>
      </c>
      <c r="D95" s="64" t="s">
        <v>8</v>
      </c>
      <c r="E95" s="59" t="s">
        <v>1417</v>
      </c>
      <c r="F95" s="64" t="s">
        <v>1418</v>
      </c>
      <c r="G95" s="64" t="s">
        <v>1224</v>
      </c>
      <c r="H95" s="65">
        <v>1</v>
      </c>
      <c r="I95" s="64" t="s">
        <v>18</v>
      </c>
      <c r="J95" s="68">
        <v>0</v>
      </c>
      <c r="K95" s="68">
        <v>0</v>
      </c>
      <c r="L95" s="83" t="s">
        <v>26</v>
      </c>
      <c r="M95" s="68">
        <v>0</v>
      </c>
      <c r="N95" s="68">
        <v>0</v>
      </c>
      <c r="O95" s="67" t="s">
        <v>26</v>
      </c>
      <c r="P95" s="68">
        <v>0</v>
      </c>
      <c r="Q95" s="68">
        <v>0</v>
      </c>
      <c r="R95" s="67" t="s">
        <v>26</v>
      </c>
      <c r="S95" s="64">
        <v>22</v>
      </c>
      <c r="T95" s="64">
        <v>22</v>
      </c>
      <c r="U95" s="90"/>
      <c r="V95" s="36">
        <v>0</v>
      </c>
      <c r="W95" s="36">
        <v>0</v>
      </c>
      <c r="X95" s="315"/>
      <c r="Y95" s="36">
        <v>0</v>
      </c>
      <c r="Z95" s="36">
        <v>0</v>
      </c>
      <c r="AA95" s="184"/>
      <c r="AB95" s="315"/>
      <c r="AC95" s="315"/>
      <c r="AD95" s="315"/>
      <c r="AE95" s="557"/>
      <c r="AF95" s="557"/>
      <c r="AG95" s="557"/>
      <c r="AH95" s="527">
        <f t="shared" si="13"/>
        <v>22</v>
      </c>
      <c r="AI95" s="64">
        <f t="shared" si="14"/>
        <v>22</v>
      </c>
      <c r="AJ95" s="96">
        <f t="shared" si="15"/>
        <v>1</v>
      </c>
      <c r="AK95" s="96">
        <f t="shared" si="9"/>
        <v>1</v>
      </c>
      <c r="AL95" s="64" t="s">
        <v>4072</v>
      </c>
    </row>
    <row r="96" spans="1:38" s="77" customFormat="1" ht="15.75" hidden="1" customHeight="1" x14ac:dyDescent="0.25">
      <c r="A96" s="64">
        <v>93</v>
      </c>
      <c r="B96" s="64" t="s">
        <v>14</v>
      </c>
      <c r="C96" s="64" t="s">
        <v>1402</v>
      </c>
      <c r="D96" s="64" t="s">
        <v>8</v>
      </c>
      <c r="E96" s="59" t="s">
        <v>1419</v>
      </c>
      <c r="F96" s="64" t="s">
        <v>1420</v>
      </c>
      <c r="G96" s="64" t="s">
        <v>1371</v>
      </c>
      <c r="H96" s="65">
        <v>1</v>
      </c>
      <c r="I96" s="64" t="s">
        <v>18</v>
      </c>
      <c r="J96" s="68">
        <v>0</v>
      </c>
      <c r="K96" s="68">
        <v>0</v>
      </c>
      <c r="L96" s="83" t="s">
        <v>26</v>
      </c>
      <c r="M96" s="64">
        <v>0</v>
      </c>
      <c r="N96" s="64">
        <v>0</v>
      </c>
      <c r="O96" s="84"/>
      <c r="P96" s="68">
        <v>0</v>
      </c>
      <c r="Q96" s="68">
        <v>0</v>
      </c>
      <c r="R96" s="67" t="s">
        <v>26</v>
      </c>
      <c r="S96" s="64">
        <v>599</v>
      </c>
      <c r="T96" s="64">
        <v>599</v>
      </c>
      <c r="U96" s="90"/>
      <c r="V96" s="36">
        <v>0</v>
      </c>
      <c r="W96" s="36">
        <v>0</v>
      </c>
      <c r="X96" s="315"/>
      <c r="Y96" s="36">
        <v>0</v>
      </c>
      <c r="Z96" s="36">
        <v>0</v>
      </c>
      <c r="AA96" s="184"/>
      <c r="AB96" s="315"/>
      <c r="AC96" s="315"/>
      <c r="AD96" s="315"/>
      <c r="AE96" s="557"/>
      <c r="AF96" s="557"/>
      <c r="AG96" s="557"/>
      <c r="AH96" s="527">
        <f t="shared" si="13"/>
        <v>599</v>
      </c>
      <c r="AI96" s="64">
        <f t="shared" si="14"/>
        <v>599</v>
      </c>
      <c r="AJ96" s="96">
        <f t="shared" si="15"/>
        <v>1</v>
      </c>
      <c r="AK96" s="96">
        <f t="shared" si="9"/>
        <v>1</v>
      </c>
      <c r="AL96" s="64" t="s">
        <v>4072</v>
      </c>
    </row>
    <row r="97" spans="1:38" s="77" customFormat="1" ht="15.75" hidden="1" customHeight="1" x14ac:dyDescent="0.25">
      <c r="A97" s="64">
        <v>94</v>
      </c>
      <c r="B97" s="64" t="s">
        <v>14</v>
      </c>
      <c r="C97" s="64" t="s">
        <v>1402</v>
      </c>
      <c r="D97" s="64" t="s">
        <v>1230</v>
      </c>
      <c r="E97" s="59" t="s">
        <v>1421</v>
      </c>
      <c r="F97" s="64" t="s">
        <v>1422</v>
      </c>
      <c r="G97" s="64" t="s">
        <v>1224</v>
      </c>
      <c r="H97" s="65">
        <v>1</v>
      </c>
      <c r="I97" s="64" t="s">
        <v>18</v>
      </c>
      <c r="J97" s="68">
        <v>0</v>
      </c>
      <c r="K97" s="68">
        <v>0</v>
      </c>
      <c r="L97" s="83" t="s">
        <v>26</v>
      </c>
      <c r="M97" s="68">
        <v>0</v>
      </c>
      <c r="N97" s="68">
        <v>0</v>
      </c>
      <c r="O97" s="67" t="s">
        <v>26</v>
      </c>
      <c r="P97" s="68">
        <v>0</v>
      </c>
      <c r="Q97" s="68">
        <v>0</v>
      </c>
      <c r="R97" s="67" t="s">
        <v>26</v>
      </c>
      <c r="S97" s="64">
        <v>47</v>
      </c>
      <c r="T97" s="64">
        <v>47</v>
      </c>
      <c r="U97" s="90"/>
      <c r="V97" s="36">
        <v>0</v>
      </c>
      <c r="W97" s="36">
        <v>0</v>
      </c>
      <c r="X97" s="315"/>
      <c r="Y97" s="36">
        <v>0</v>
      </c>
      <c r="Z97" s="36">
        <v>0</v>
      </c>
      <c r="AA97" s="184"/>
      <c r="AB97" s="315"/>
      <c r="AC97" s="315"/>
      <c r="AD97" s="315"/>
      <c r="AE97" s="557"/>
      <c r="AF97" s="557"/>
      <c r="AG97" s="557"/>
      <c r="AH97" s="527">
        <f t="shared" si="13"/>
        <v>47</v>
      </c>
      <c r="AI97" s="64">
        <f t="shared" si="14"/>
        <v>47</v>
      </c>
      <c r="AJ97" s="96">
        <f t="shared" si="15"/>
        <v>1</v>
      </c>
      <c r="AK97" s="96">
        <f t="shared" si="9"/>
        <v>1</v>
      </c>
      <c r="AL97" s="64" t="s">
        <v>4072</v>
      </c>
    </row>
    <row r="98" spans="1:38" s="77" customFormat="1" ht="15.75" hidden="1" customHeight="1" x14ac:dyDescent="0.25">
      <c r="A98" s="64">
        <v>95</v>
      </c>
      <c r="B98" s="64" t="s">
        <v>14</v>
      </c>
      <c r="C98" s="64" t="s">
        <v>1402</v>
      </c>
      <c r="D98" s="64" t="s">
        <v>8</v>
      </c>
      <c r="E98" s="59" t="s">
        <v>1423</v>
      </c>
      <c r="F98" s="64" t="s">
        <v>1424</v>
      </c>
      <c r="G98" s="64" t="s">
        <v>1228</v>
      </c>
      <c r="H98" s="65">
        <v>1</v>
      </c>
      <c r="I98" s="64" t="s">
        <v>18</v>
      </c>
      <c r="J98" s="64">
        <v>0</v>
      </c>
      <c r="K98" s="64">
        <v>0</v>
      </c>
      <c r="L98" s="70"/>
      <c r="M98" s="64">
        <v>0</v>
      </c>
      <c r="N98" s="64">
        <v>0</v>
      </c>
      <c r="O98" s="84"/>
      <c r="P98" s="64">
        <v>0</v>
      </c>
      <c r="Q98" s="64">
        <v>0</v>
      </c>
      <c r="R98" s="85"/>
      <c r="S98" s="64">
        <v>441</v>
      </c>
      <c r="T98" s="64">
        <v>441</v>
      </c>
      <c r="U98" s="90"/>
      <c r="V98" s="36">
        <v>0</v>
      </c>
      <c r="W98" s="36">
        <v>0</v>
      </c>
      <c r="X98" s="315"/>
      <c r="Y98" s="36">
        <v>0</v>
      </c>
      <c r="Z98" s="36">
        <v>0</v>
      </c>
      <c r="AA98" s="184"/>
      <c r="AB98" s="315"/>
      <c r="AC98" s="315"/>
      <c r="AD98" s="315"/>
      <c r="AE98" s="557"/>
      <c r="AF98" s="557"/>
      <c r="AG98" s="557"/>
      <c r="AH98" s="527">
        <f t="shared" si="13"/>
        <v>441</v>
      </c>
      <c r="AI98" s="64">
        <f t="shared" si="14"/>
        <v>441</v>
      </c>
      <c r="AJ98" s="96">
        <f t="shared" si="15"/>
        <v>1</v>
      </c>
      <c r="AK98" s="96">
        <f t="shared" si="9"/>
        <v>1</v>
      </c>
      <c r="AL98" s="64" t="s">
        <v>4072</v>
      </c>
    </row>
    <row r="99" spans="1:38" s="77" customFormat="1" ht="15.75" hidden="1" customHeight="1" x14ac:dyDescent="0.25">
      <c r="A99" s="64">
        <v>96</v>
      </c>
      <c r="B99" s="64" t="s">
        <v>14</v>
      </c>
      <c r="C99" s="64" t="s">
        <v>1402</v>
      </c>
      <c r="D99" s="64" t="s">
        <v>8</v>
      </c>
      <c r="E99" s="59" t="s">
        <v>1425</v>
      </c>
      <c r="F99" s="64" t="s">
        <v>1426</v>
      </c>
      <c r="G99" s="64" t="s">
        <v>1228</v>
      </c>
      <c r="H99" s="65">
        <v>1</v>
      </c>
      <c r="I99" s="64" t="s">
        <v>18</v>
      </c>
      <c r="J99" s="64">
        <v>0</v>
      </c>
      <c r="K99" s="64">
        <v>0</v>
      </c>
      <c r="L99" s="70"/>
      <c r="M99" s="64">
        <v>0</v>
      </c>
      <c r="N99" s="64">
        <v>0</v>
      </c>
      <c r="O99" s="84"/>
      <c r="P99" s="64">
        <v>0</v>
      </c>
      <c r="Q99" s="64">
        <v>0</v>
      </c>
      <c r="R99" s="85"/>
      <c r="S99" s="64">
        <v>4</v>
      </c>
      <c r="T99" s="64">
        <v>4</v>
      </c>
      <c r="U99" s="90"/>
      <c r="V99" s="36">
        <v>0</v>
      </c>
      <c r="W99" s="36">
        <v>0</v>
      </c>
      <c r="X99" s="315"/>
      <c r="Y99" s="36">
        <v>0</v>
      </c>
      <c r="Z99" s="36">
        <v>0</v>
      </c>
      <c r="AA99" s="184"/>
      <c r="AB99" s="315"/>
      <c r="AC99" s="315"/>
      <c r="AD99" s="315"/>
      <c r="AE99" s="557"/>
      <c r="AF99" s="557"/>
      <c r="AG99" s="557"/>
      <c r="AH99" s="527">
        <f t="shared" si="13"/>
        <v>4</v>
      </c>
      <c r="AI99" s="64">
        <f t="shared" si="14"/>
        <v>4</v>
      </c>
      <c r="AJ99" s="96">
        <f t="shared" si="15"/>
        <v>1</v>
      </c>
      <c r="AK99" s="96">
        <f t="shared" si="9"/>
        <v>1</v>
      </c>
      <c r="AL99" s="64" t="s">
        <v>4072</v>
      </c>
    </row>
    <row r="100" spans="1:38" s="77" customFormat="1" ht="15.75" hidden="1" customHeight="1" x14ac:dyDescent="0.25">
      <c r="A100" s="64">
        <v>97</v>
      </c>
      <c r="B100" s="64" t="s">
        <v>14</v>
      </c>
      <c r="C100" s="64" t="s">
        <v>1402</v>
      </c>
      <c r="D100" s="64" t="s">
        <v>8</v>
      </c>
      <c r="E100" s="59" t="s">
        <v>1427</v>
      </c>
      <c r="F100" s="64" t="s">
        <v>1428</v>
      </c>
      <c r="G100" s="64" t="s">
        <v>1228</v>
      </c>
      <c r="H100" s="65">
        <v>1</v>
      </c>
      <c r="I100" s="64" t="s">
        <v>18</v>
      </c>
      <c r="J100" s="64">
        <v>0</v>
      </c>
      <c r="K100" s="64">
        <v>0</v>
      </c>
      <c r="L100" s="70"/>
      <c r="M100" s="64">
        <v>0</v>
      </c>
      <c r="N100" s="64">
        <v>0</v>
      </c>
      <c r="O100" s="84"/>
      <c r="P100" s="64">
        <v>0</v>
      </c>
      <c r="Q100" s="64">
        <v>0</v>
      </c>
      <c r="R100" s="85"/>
      <c r="S100" s="64">
        <v>242</v>
      </c>
      <c r="T100" s="64">
        <v>242</v>
      </c>
      <c r="U100" s="90"/>
      <c r="V100" s="36">
        <v>0</v>
      </c>
      <c r="W100" s="36">
        <v>0</v>
      </c>
      <c r="X100" s="315"/>
      <c r="Y100" s="36">
        <v>0</v>
      </c>
      <c r="Z100" s="36">
        <v>0</v>
      </c>
      <c r="AA100" s="184"/>
      <c r="AB100" s="315"/>
      <c r="AC100" s="315"/>
      <c r="AD100" s="315"/>
      <c r="AE100" s="557"/>
      <c r="AF100" s="557"/>
      <c r="AG100" s="557"/>
      <c r="AH100" s="527">
        <f t="shared" si="13"/>
        <v>242</v>
      </c>
      <c r="AI100" s="64">
        <f t="shared" si="14"/>
        <v>242</v>
      </c>
      <c r="AJ100" s="96">
        <f t="shared" si="15"/>
        <v>1</v>
      </c>
      <c r="AK100" s="96">
        <f t="shared" si="9"/>
        <v>1</v>
      </c>
      <c r="AL100" s="64" t="s">
        <v>4072</v>
      </c>
    </row>
    <row r="101" spans="1:38" s="77" customFormat="1" ht="15.75" hidden="1" customHeight="1" x14ac:dyDescent="0.25">
      <c r="A101" s="64">
        <v>98</v>
      </c>
      <c r="B101" s="64" t="s">
        <v>14</v>
      </c>
      <c r="C101" s="64" t="s">
        <v>1402</v>
      </c>
      <c r="D101" s="64" t="s">
        <v>8</v>
      </c>
      <c r="E101" s="59" t="s">
        <v>1429</v>
      </c>
      <c r="F101" s="64" t="s">
        <v>1430</v>
      </c>
      <c r="G101" s="64" t="s">
        <v>1238</v>
      </c>
      <c r="H101" s="65">
        <v>1</v>
      </c>
      <c r="I101" s="64" t="s">
        <v>18</v>
      </c>
      <c r="J101" s="68">
        <v>0</v>
      </c>
      <c r="K101" s="68">
        <v>0</v>
      </c>
      <c r="L101" s="83" t="s">
        <v>26</v>
      </c>
      <c r="M101" s="68">
        <v>0</v>
      </c>
      <c r="N101" s="68">
        <v>0</v>
      </c>
      <c r="O101" s="67" t="s">
        <v>26</v>
      </c>
      <c r="P101" s="64">
        <v>0</v>
      </c>
      <c r="Q101" s="64">
        <v>0</v>
      </c>
      <c r="R101" s="85"/>
      <c r="S101" s="64">
        <v>0</v>
      </c>
      <c r="T101" s="64">
        <v>500</v>
      </c>
      <c r="U101" s="59"/>
      <c r="V101" s="36">
        <v>0</v>
      </c>
      <c r="W101" s="36">
        <v>0</v>
      </c>
      <c r="X101" s="315"/>
      <c r="Y101" s="36">
        <v>0</v>
      </c>
      <c r="Z101" s="36">
        <v>0</v>
      </c>
      <c r="AA101" s="184"/>
      <c r="AB101" s="315"/>
      <c r="AC101" s="315"/>
      <c r="AD101" s="315"/>
      <c r="AE101" s="557"/>
      <c r="AF101" s="557"/>
      <c r="AG101" s="557"/>
      <c r="AH101" s="527">
        <f t="shared" si="13"/>
        <v>0</v>
      </c>
      <c r="AI101" s="64">
        <f t="shared" si="14"/>
        <v>500</v>
      </c>
      <c r="AJ101" s="96">
        <f t="shared" si="15"/>
        <v>0</v>
      </c>
      <c r="AK101" s="96">
        <f t="shared" si="9"/>
        <v>0</v>
      </c>
      <c r="AL101" s="64" t="s">
        <v>4074</v>
      </c>
    </row>
    <row r="102" spans="1:38" s="77" customFormat="1" ht="15.75" hidden="1" customHeight="1" x14ac:dyDescent="0.25">
      <c r="A102" s="64">
        <v>99</v>
      </c>
      <c r="B102" s="64" t="s">
        <v>14</v>
      </c>
      <c r="C102" s="64" t="s">
        <v>1402</v>
      </c>
      <c r="D102" s="64" t="s">
        <v>8</v>
      </c>
      <c r="E102" s="59" t="s">
        <v>1431</v>
      </c>
      <c r="F102" s="64" t="s">
        <v>1432</v>
      </c>
      <c r="G102" s="64" t="s">
        <v>1224</v>
      </c>
      <c r="H102" s="65">
        <v>1</v>
      </c>
      <c r="I102" s="64" t="s">
        <v>18</v>
      </c>
      <c r="J102" s="68">
        <v>0</v>
      </c>
      <c r="K102" s="68">
        <v>0</v>
      </c>
      <c r="L102" s="83" t="s">
        <v>26</v>
      </c>
      <c r="M102" s="68">
        <v>0</v>
      </c>
      <c r="N102" s="68">
        <v>0</v>
      </c>
      <c r="O102" s="67" t="s">
        <v>26</v>
      </c>
      <c r="P102" s="68">
        <v>0</v>
      </c>
      <c r="Q102" s="68">
        <v>0</v>
      </c>
      <c r="R102" s="67" t="s">
        <v>26</v>
      </c>
      <c r="S102" s="92">
        <v>1</v>
      </c>
      <c r="T102" s="92">
        <v>0.5</v>
      </c>
      <c r="U102" s="90"/>
      <c r="V102" s="36">
        <v>0</v>
      </c>
      <c r="W102" s="36">
        <v>0</v>
      </c>
      <c r="X102" s="315"/>
      <c r="Y102" s="36">
        <v>0</v>
      </c>
      <c r="Z102" s="36">
        <v>0</v>
      </c>
      <c r="AA102" s="184"/>
      <c r="AB102" s="315"/>
      <c r="AC102" s="315"/>
      <c r="AD102" s="315"/>
      <c r="AE102" s="557"/>
      <c r="AF102" s="557"/>
      <c r="AG102" s="557"/>
      <c r="AH102" s="527">
        <f t="shared" si="13"/>
        <v>1</v>
      </c>
      <c r="AI102" s="64">
        <f t="shared" si="14"/>
        <v>0.5</v>
      </c>
      <c r="AJ102" s="96">
        <f t="shared" si="15"/>
        <v>2</v>
      </c>
      <c r="AK102" s="96">
        <f t="shared" ref="AK102:AK133" si="16">+AJ102/H102</f>
        <v>2</v>
      </c>
      <c r="AL102" s="64" t="s">
        <v>4072</v>
      </c>
    </row>
    <row r="103" spans="1:38" s="77" customFormat="1" ht="15.75" hidden="1" customHeight="1" x14ac:dyDescent="0.25">
      <c r="A103" s="64">
        <v>100</v>
      </c>
      <c r="B103" s="64" t="s">
        <v>14</v>
      </c>
      <c r="C103" s="64" t="s">
        <v>1402</v>
      </c>
      <c r="D103" s="64" t="s">
        <v>1230</v>
      </c>
      <c r="E103" s="59" t="s">
        <v>1433</v>
      </c>
      <c r="F103" s="64" t="s">
        <v>1434</v>
      </c>
      <c r="G103" s="64" t="s">
        <v>1224</v>
      </c>
      <c r="H103" s="65">
        <v>1</v>
      </c>
      <c r="I103" s="64" t="s">
        <v>18</v>
      </c>
      <c r="J103" s="64">
        <v>0</v>
      </c>
      <c r="K103" s="68">
        <v>1</v>
      </c>
      <c r="L103" s="87"/>
      <c r="M103" s="68">
        <v>0</v>
      </c>
      <c r="N103" s="68">
        <v>0</v>
      </c>
      <c r="O103" s="67" t="s">
        <v>26</v>
      </c>
      <c r="P103" s="68">
        <v>0</v>
      </c>
      <c r="Q103" s="68">
        <v>0</v>
      </c>
      <c r="R103" s="67" t="s">
        <v>26</v>
      </c>
      <c r="S103" s="64">
        <v>6</v>
      </c>
      <c r="T103" s="64">
        <v>6</v>
      </c>
      <c r="U103" s="90"/>
      <c r="V103" s="36">
        <v>1</v>
      </c>
      <c r="W103" s="36">
        <v>1</v>
      </c>
      <c r="X103" s="315"/>
      <c r="Y103" s="36">
        <v>0</v>
      </c>
      <c r="Z103" s="36">
        <v>0</v>
      </c>
      <c r="AA103" s="184"/>
      <c r="AB103" s="315"/>
      <c r="AC103" s="315"/>
      <c r="AD103" s="315"/>
      <c r="AE103" s="557"/>
      <c r="AF103" s="557"/>
      <c r="AG103" s="557"/>
      <c r="AH103" s="527">
        <f t="shared" si="13"/>
        <v>7</v>
      </c>
      <c r="AI103" s="64">
        <f t="shared" si="14"/>
        <v>8</v>
      </c>
      <c r="AJ103" s="96">
        <f t="shared" si="15"/>
        <v>0.875</v>
      </c>
      <c r="AK103" s="96">
        <f t="shared" si="16"/>
        <v>0.875</v>
      </c>
      <c r="AL103" s="64" t="s">
        <v>4072</v>
      </c>
    </row>
    <row r="104" spans="1:38" s="77" customFormat="1" ht="15.75" hidden="1" customHeight="1" x14ac:dyDescent="0.25">
      <c r="A104" s="64">
        <v>101</v>
      </c>
      <c r="B104" s="64" t="s">
        <v>14</v>
      </c>
      <c r="C104" s="64" t="s">
        <v>1402</v>
      </c>
      <c r="D104" s="64" t="s">
        <v>8</v>
      </c>
      <c r="E104" s="59" t="s">
        <v>1435</v>
      </c>
      <c r="F104" s="64" t="s">
        <v>1436</v>
      </c>
      <c r="G104" s="64" t="s">
        <v>1257</v>
      </c>
      <c r="H104" s="65">
        <v>1</v>
      </c>
      <c r="I104" s="64" t="s">
        <v>18</v>
      </c>
      <c r="J104" s="64">
        <v>0</v>
      </c>
      <c r="K104" s="68">
        <v>1</v>
      </c>
      <c r="L104" s="87"/>
      <c r="M104" s="68">
        <v>0</v>
      </c>
      <c r="N104" s="68">
        <v>0</v>
      </c>
      <c r="O104" s="67" t="s">
        <v>26</v>
      </c>
      <c r="P104" s="68">
        <v>0</v>
      </c>
      <c r="Q104" s="68">
        <v>0</v>
      </c>
      <c r="R104" s="67" t="s">
        <v>26</v>
      </c>
      <c r="S104" s="64">
        <v>0</v>
      </c>
      <c r="T104" s="64">
        <v>6</v>
      </c>
      <c r="U104" s="59"/>
      <c r="V104" s="36">
        <v>1</v>
      </c>
      <c r="W104" s="36">
        <v>5</v>
      </c>
      <c r="X104" s="315"/>
      <c r="Y104" s="36">
        <v>0</v>
      </c>
      <c r="Z104" s="36">
        <v>0</v>
      </c>
      <c r="AA104" s="184"/>
      <c r="AB104" s="315"/>
      <c r="AC104" s="315"/>
      <c r="AD104" s="315"/>
      <c r="AE104" s="557"/>
      <c r="AF104" s="557"/>
      <c r="AG104" s="557"/>
      <c r="AH104" s="527">
        <f t="shared" si="13"/>
        <v>1</v>
      </c>
      <c r="AI104" s="64">
        <f t="shared" si="14"/>
        <v>12</v>
      </c>
      <c r="AJ104" s="96">
        <f t="shared" si="15"/>
        <v>8.3333333333333329E-2</v>
      </c>
      <c r="AK104" s="96">
        <f t="shared" si="16"/>
        <v>8.3333333333333329E-2</v>
      </c>
      <c r="AL104" s="64" t="s">
        <v>4074</v>
      </c>
    </row>
    <row r="105" spans="1:38" s="504" customFormat="1" ht="15.75" hidden="1" x14ac:dyDescent="0.25">
      <c r="A105" s="9">
        <v>102</v>
      </c>
      <c r="B105" s="9" t="s">
        <v>14</v>
      </c>
      <c r="C105" s="9" t="s">
        <v>1402</v>
      </c>
      <c r="D105" s="9" t="s">
        <v>8</v>
      </c>
      <c r="E105" s="10" t="s">
        <v>1437</v>
      </c>
      <c r="F105" s="9" t="s">
        <v>1436</v>
      </c>
      <c r="G105" s="9" t="s">
        <v>1238</v>
      </c>
      <c r="H105" s="11">
        <v>1</v>
      </c>
      <c r="I105" s="9" t="s">
        <v>18</v>
      </c>
      <c r="J105" s="9">
        <v>0</v>
      </c>
      <c r="K105" s="14">
        <v>1</v>
      </c>
      <c r="L105" s="25"/>
      <c r="M105" s="14">
        <v>0</v>
      </c>
      <c r="N105" s="14">
        <v>0</v>
      </c>
      <c r="O105" s="13" t="s">
        <v>26</v>
      </c>
      <c r="P105" s="14">
        <v>0</v>
      </c>
      <c r="Q105" s="14">
        <v>0</v>
      </c>
      <c r="R105" s="13" t="s">
        <v>26</v>
      </c>
      <c r="S105" s="9">
        <v>10</v>
      </c>
      <c r="T105" s="9">
        <v>10</v>
      </c>
      <c r="U105" s="503"/>
      <c r="V105" s="5">
        <v>10</v>
      </c>
      <c r="W105" s="5">
        <v>10</v>
      </c>
      <c r="X105" s="183"/>
      <c r="Y105" s="5">
        <v>0</v>
      </c>
      <c r="Z105" s="5">
        <v>0</v>
      </c>
      <c r="AA105" s="196"/>
      <c r="AB105" s="183"/>
      <c r="AC105" s="183"/>
      <c r="AD105" s="183"/>
      <c r="AE105" s="558"/>
      <c r="AF105" s="558"/>
      <c r="AG105" s="558"/>
      <c r="AH105" s="277">
        <f t="shared" si="13"/>
        <v>20</v>
      </c>
      <c r="AI105" s="9">
        <f t="shared" si="14"/>
        <v>21</v>
      </c>
      <c r="AJ105" s="26">
        <f t="shared" si="15"/>
        <v>0.95238095238095233</v>
      </c>
      <c r="AK105" s="26">
        <f t="shared" si="16"/>
        <v>0.95238095238095233</v>
      </c>
      <c r="AL105" s="9" t="s">
        <v>4072</v>
      </c>
    </row>
    <row r="106" spans="1:38" s="77" customFormat="1" ht="15.75" hidden="1" customHeight="1" x14ac:dyDescent="0.25">
      <c r="A106" s="64">
        <v>103</v>
      </c>
      <c r="B106" s="64" t="s">
        <v>14</v>
      </c>
      <c r="C106" s="64" t="s">
        <v>1438</v>
      </c>
      <c r="D106" s="64" t="s">
        <v>1254</v>
      </c>
      <c r="E106" s="90" t="s">
        <v>1439</v>
      </c>
      <c r="F106" s="64" t="s">
        <v>1440</v>
      </c>
      <c r="G106" s="86" t="s">
        <v>1224</v>
      </c>
      <c r="H106" s="65">
        <v>1</v>
      </c>
      <c r="I106" s="64" t="s">
        <v>18</v>
      </c>
      <c r="J106" s="68">
        <v>0</v>
      </c>
      <c r="K106" s="68">
        <v>0</v>
      </c>
      <c r="L106" s="83" t="s">
        <v>26</v>
      </c>
      <c r="M106" s="64"/>
      <c r="N106" s="68">
        <v>1</v>
      </c>
      <c r="O106" s="84"/>
      <c r="P106" s="68">
        <v>0</v>
      </c>
      <c r="Q106" s="68">
        <v>0</v>
      </c>
      <c r="R106" s="67" t="s">
        <v>26</v>
      </c>
      <c r="S106" s="64"/>
      <c r="T106" s="68">
        <v>1</v>
      </c>
      <c r="U106" s="59"/>
      <c r="V106" s="36">
        <v>0</v>
      </c>
      <c r="W106" s="36">
        <v>0</v>
      </c>
      <c r="X106" s="67" t="s">
        <v>26</v>
      </c>
      <c r="Y106" s="36">
        <v>1</v>
      </c>
      <c r="Z106" s="36">
        <v>1</v>
      </c>
      <c r="AA106" s="184"/>
      <c r="AB106" s="315"/>
      <c r="AC106" s="315"/>
      <c r="AD106" s="315"/>
      <c r="AE106" s="557"/>
      <c r="AF106" s="557"/>
      <c r="AG106" s="557"/>
      <c r="AH106" s="527">
        <f t="shared" si="13"/>
        <v>1</v>
      </c>
      <c r="AI106" s="64">
        <f t="shared" si="14"/>
        <v>3</v>
      </c>
      <c r="AJ106" s="96">
        <f>+AH106/AI106</f>
        <v>0.33333333333333331</v>
      </c>
      <c r="AK106" s="96">
        <f t="shared" si="16"/>
        <v>0.33333333333333331</v>
      </c>
      <c r="AL106" s="64" t="s">
        <v>4074</v>
      </c>
    </row>
    <row r="107" spans="1:38" s="77" customFormat="1" ht="15.75" hidden="1" customHeight="1" x14ac:dyDescent="0.25">
      <c r="A107" s="64">
        <v>104</v>
      </c>
      <c r="B107" s="64" t="s">
        <v>14</v>
      </c>
      <c r="C107" s="64" t="s">
        <v>1438</v>
      </c>
      <c r="D107" s="64" t="s">
        <v>1225</v>
      </c>
      <c r="E107" s="59" t="s">
        <v>1441</v>
      </c>
      <c r="F107" s="64" t="s">
        <v>1442</v>
      </c>
      <c r="G107" s="64" t="s">
        <v>1224</v>
      </c>
      <c r="H107" s="65">
        <v>1</v>
      </c>
      <c r="I107" s="64" t="s">
        <v>18</v>
      </c>
      <c r="J107" s="68">
        <v>0</v>
      </c>
      <c r="K107" s="68">
        <v>0</v>
      </c>
      <c r="L107" s="83" t="s">
        <v>26</v>
      </c>
      <c r="M107" s="64"/>
      <c r="N107" s="68">
        <v>1</v>
      </c>
      <c r="O107" s="84"/>
      <c r="P107" s="68">
        <v>0</v>
      </c>
      <c r="Q107" s="68">
        <v>0</v>
      </c>
      <c r="R107" s="67" t="s">
        <v>26</v>
      </c>
      <c r="S107" s="68">
        <v>0</v>
      </c>
      <c r="T107" s="68">
        <v>0</v>
      </c>
      <c r="U107" s="67" t="s">
        <v>26</v>
      </c>
      <c r="V107" s="36">
        <v>0</v>
      </c>
      <c r="W107" s="36">
        <v>0</v>
      </c>
      <c r="X107" s="67" t="s">
        <v>26</v>
      </c>
      <c r="Y107" s="36">
        <v>5</v>
      </c>
      <c r="Z107" s="36">
        <v>5</v>
      </c>
      <c r="AA107" s="184"/>
      <c r="AB107" s="315"/>
      <c r="AC107" s="315"/>
      <c r="AD107" s="315"/>
      <c r="AE107" s="557"/>
      <c r="AF107" s="557"/>
      <c r="AG107" s="557"/>
      <c r="AH107" s="527">
        <f t="shared" si="13"/>
        <v>5</v>
      </c>
      <c r="AI107" s="64">
        <f t="shared" si="14"/>
        <v>6</v>
      </c>
      <c r="AJ107" s="96">
        <f t="shared" si="15"/>
        <v>0.83333333333333337</v>
      </c>
      <c r="AK107" s="96">
        <f t="shared" si="16"/>
        <v>0.83333333333333337</v>
      </c>
      <c r="AL107" s="64" t="s">
        <v>4072</v>
      </c>
    </row>
    <row r="108" spans="1:38" s="77" customFormat="1" ht="15.75" hidden="1" customHeight="1" x14ac:dyDescent="0.25">
      <c r="A108" s="64">
        <v>105</v>
      </c>
      <c r="B108" s="64" t="s">
        <v>14</v>
      </c>
      <c r="C108" s="64" t="s">
        <v>1438</v>
      </c>
      <c r="D108" s="64" t="s">
        <v>1230</v>
      </c>
      <c r="E108" s="59" t="s">
        <v>1443</v>
      </c>
      <c r="F108" s="64" t="s">
        <v>1444</v>
      </c>
      <c r="G108" s="64" t="s">
        <v>1224</v>
      </c>
      <c r="H108" s="65">
        <v>1</v>
      </c>
      <c r="I108" s="64" t="s">
        <v>18</v>
      </c>
      <c r="J108" s="68">
        <v>0</v>
      </c>
      <c r="K108" s="68">
        <v>0</v>
      </c>
      <c r="L108" s="83" t="s">
        <v>26</v>
      </c>
      <c r="M108" s="68">
        <v>0</v>
      </c>
      <c r="N108" s="68">
        <v>0</v>
      </c>
      <c r="O108" s="83" t="s">
        <v>26</v>
      </c>
      <c r="P108" s="68">
        <v>0</v>
      </c>
      <c r="Q108" s="68">
        <v>0</v>
      </c>
      <c r="R108" s="67" t="s">
        <v>26</v>
      </c>
      <c r="S108" s="68">
        <v>0</v>
      </c>
      <c r="T108" s="68">
        <v>0</v>
      </c>
      <c r="U108" s="67" t="s">
        <v>26</v>
      </c>
      <c r="V108" s="36">
        <v>0</v>
      </c>
      <c r="W108" s="36">
        <v>0</v>
      </c>
      <c r="X108" s="67" t="s">
        <v>26</v>
      </c>
      <c r="Y108" s="36">
        <v>0</v>
      </c>
      <c r="Z108" s="36">
        <v>0</v>
      </c>
      <c r="AA108" s="184"/>
      <c r="AB108" s="315"/>
      <c r="AC108" s="315"/>
      <c r="AD108" s="315"/>
      <c r="AE108" s="557"/>
      <c r="AF108" s="557"/>
      <c r="AG108" s="557"/>
      <c r="AH108" s="527">
        <f t="shared" si="13"/>
        <v>0</v>
      </c>
      <c r="AI108" s="64">
        <f t="shared" si="14"/>
        <v>0</v>
      </c>
      <c r="AJ108" s="96" t="e">
        <f t="shared" si="15"/>
        <v>#DIV/0!</v>
      </c>
      <c r="AK108" s="96" t="e">
        <f t="shared" si="16"/>
        <v>#DIV/0!</v>
      </c>
      <c r="AL108" s="64" t="s">
        <v>4070</v>
      </c>
    </row>
    <row r="109" spans="1:38" s="77" customFormat="1" ht="15.75" hidden="1" customHeight="1" x14ac:dyDescent="0.25">
      <c r="A109" s="64">
        <v>106</v>
      </c>
      <c r="B109" s="64" t="s">
        <v>14</v>
      </c>
      <c r="C109" s="64" t="s">
        <v>1438</v>
      </c>
      <c r="D109" s="64" t="s">
        <v>8</v>
      </c>
      <c r="E109" s="59" t="s">
        <v>1445</v>
      </c>
      <c r="F109" s="64" t="s">
        <v>1446</v>
      </c>
      <c r="G109" s="64" t="s">
        <v>1238</v>
      </c>
      <c r="H109" s="65">
        <v>1</v>
      </c>
      <c r="I109" s="64" t="s">
        <v>18</v>
      </c>
      <c r="J109" s="68">
        <v>0</v>
      </c>
      <c r="K109" s="68">
        <v>0</v>
      </c>
      <c r="L109" s="83" t="s">
        <v>26</v>
      </c>
      <c r="M109" s="68">
        <v>0</v>
      </c>
      <c r="N109" s="68">
        <v>0</v>
      </c>
      <c r="O109" s="83" t="s">
        <v>26</v>
      </c>
      <c r="P109" s="64"/>
      <c r="Q109" s="64"/>
      <c r="R109" s="85"/>
      <c r="S109" s="68">
        <v>0</v>
      </c>
      <c r="T109" s="68">
        <v>0</v>
      </c>
      <c r="U109" s="67" t="s">
        <v>26</v>
      </c>
      <c r="V109" s="36">
        <v>0</v>
      </c>
      <c r="W109" s="36">
        <v>0</v>
      </c>
      <c r="X109" s="67" t="s">
        <v>26</v>
      </c>
      <c r="Y109" s="36">
        <v>1</v>
      </c>
      <c r="Z109" s="36">
        <v>1</v>
      </c>
      <c r="AA109" s="184"/>
      <c r="AB109" s="315"/>
      <c r="AC109" s="315"/>
      <c r="AD109" s="315"/>
      <c r="AE109" s="557"/>
      <c r="AF109" s="557"/>
      <c r="AG109" s="557"/>
      <c r="AH109" s="527">
        <f t="shared" si="13"/>
        <v>1</v>
      </c>
      <c r="AI109" s="64">
        <f t="shared" si="14"/>
        <v>1</v>
      </c>
      <c r="AJ109" s="96">
        <f t="shared" si="15"/>
        <v>1</v>
      </c>
      <c r="AK109" s="96">
        <f t="shared" si="16"/>
        <v>1</v>
      </c>
      <c r="AL109" s="64" t="s">
        <v>4072</v>
      </c>
    </row>
    <row r="110" spans="1:38" s="77" customFormat="1" ht="15.75" hidden="1" customHeight="1" x14ac:dyDescent="0.25">
      <c r="A110" s="64">
        <v>107</v>
      </c>
      <c r="B110" s="64" t="s">
        <v>14</v>
      </c>
      <c r="C110" s="64" t="s">
        <v>1438</v>
      </c>
      <c r="D110" s="64" t="s">
        <v>8</v>
      </c>
      <c r="E110" s="59" t="s">
        <v>1447</v>
      </c>
      <c r="F110" s="64" t="s">
        <v>1448</v>
      </c>
      <c r="G110" s="86" t="s">
        <v>1238</v>
      </c>
      <c r="H110" s="65">
        <v>1</v>
      </c>
      <c r="I110" s="64" t="s">
        <v>18</v>
      </c>
      <c r="J110" s="68">
        <v>0</v>
      </c>
      <c r="K110" s="68">
        <v>0</v>
      </c>
      <c r="L110" s="83" t="s">
        <v>26</v>
      </c>
      <c r="M110" s="64"/>
      <c r="N110" s="64"/>
      <c r="O110" s="84"/>
      <c r="P110" s="68">
        <v>0</v>
      </c>
      <c r="Q110" s="68">
        <v>0</v>
      </c>
      <c r="R110" s="67" t="s">
        <v>26</v>
      </c>
      <c r="S110" s="64"/>
      <c r="T110" s="64"/>
      <c r="U110" s="59"/>
      <c r="V110" s="36">
        <v>0</v>
      </c>
      <c r="W110" s="36">
        <v>0</v>
      </c>
      <c r="X110" s="67" t="s">
        <v>26</v>
      </c>
      <c r="Y110" s="36">
        <v>1</v>
      </c>
      <c r="Z110" s="36">
        <v>1</v>
      </c>
      <c r="AA110" s="184"/>
      <c r="AB110" s="315"/>
      <c r="AC110" s="315"/>
      <c r="AD110" s="315"/>
      <c r="AE110" s="557"/>
      <c r="AF110" s="557"/>
      <c r="AG110" s="557"/>
      <c r="AH110" s="527">
        <f t="shared" si="13"/>
        <v>1</v>
      </c>
      <c r="AI110" s="64">
        <f t="shared" si="14"/>
        <v>1</v>
      </c>
      <c r="AJ110" s="96">
        <f t="shared" si="15"/>
        <v>1</v>
      </c>
      <c r="AK110" s="96">
        <f t="shared" si="16"/>
        <v>1</v>
      </c>
      <c r="AL110" s="64" t="s">
        <v>4072</v>
      </c>
    </row>
    <row r="111" spans="1:38" s="77" customFormat="1" ht="15.75" hidden="1" customHeight="1" x14ac:dyDescent="0.25">
      <c r="A111" s="64">
        <v>108</v>
      </c>
      <c r="B111" s="64" t="s">
        <v>14</v>
      </c>
      <c r="C111" s="64" t="s">
        <v>1438</v>
      </c>
      <c r="D111" s="64" t="s">
        <v>1230</v>
      </c>
      <c r="E111" s="59" t="s">
        <v>1449</v>
      </c>
      <c r="F111" s="64" t="s">
        <v>1450</v>
      </c>
      <c r="G111" s="64" t="s">
        <v>1238</v>
      </c>
      <c r="H111" s="65">
        <v>1</v>
      </c>
      <c r="I111" s="64" t="s">
        <v>18</v>
      </c>
      <c r="J111" s="68">
        <v>0</v>
      </c>
      <c r="K111" s="68">
        <v>0</v>
      </c>
      <c r="L111" s="83" t="s">
        <v>26</v>
      </c>
      <c r="M111" s="68">
        <v>0</v>
      </c>
      <c r="N111" s="68">
        <v>0</v>
      </c>
      <c r="O111" s="83" t="s">
        <v>26</v>
      </c>
      <c r="P111" s="64"/>
      <c r="Q111" s="68">
        <v>1</v>
      </c>
      <c r="R111" s="85"/>
      <c r="S111" s="64">
        <v>2</v>
      </c>
      <c r="T111" s="64">
        <v>2</v>
      </c>
      <c r="U111" s="59"/>
      <c r="V111" s="36">
        <v>0</v>
      </c>
      <c r="W111" s="36">
        <v>0</v>
      </c>
      <c r="X111" s="67" t="s">
        <v>26</v>
      </c>
      <c r="Y111" s="36">
        <v>18</v>
      </c>
      <c r="Z111" s="36">
        <v>18</v>
      </c>
      <c r="AA111" s="184"/>
      <c r="AB111" s="315"/>
      <c r="AC111" s="315"/>
      <c r="AD111" s="315"/>
      <c r="AE111" s="557"/>
      <c r="AF111" s="557"/>
      <c r="AG111" s="557"/>
      <c r="AH111" s="527">
        <f t="shared" si="13"/>
        <v>20</v>
      </c>
      <c r="AI111" s="64">
        <f t="shared" si="14"/>
        <v>21</v>
      </c>
      <c r="AJ111" s="96">
        <f t="shared" si="15"/>
        <v>0.95238095238095233</v>
      </c>
      <c r="AK111" s="96">
        <f t="shared" si="16"/>
        <v>0.95238095238095233</v>
      </c>
      <c r="AL111" s="64" t="s">
        <v>4072</v>
      </c>
    </row>
    <row r="112" spans="1:38" s="77" customFormat="1" ht="15.75" hidden="1" customHeight="1" x14ac:dyDescent="0.25">
      <c r="A112" s="64">
        <v>109</v>
      </c>
      <c r="B112" s="64" t="s">
        <v>14</v>
      </c>
      <c r="C112" s="64" t="s">
        <v>1438</v>
      </c>
      <c r="D112" s="64" t="s">
        <v>8</v>
      </c>
      <c r="E112" s="59" t="s">
        <v>1451</v>
      </c>
      <c r="F112" s="64" t="s">
        <v>1452</v>
      </c>
      <c r="G112" s="86" t="s">
        <v>1238</v>
      </c>
      <c r="H112" s="65">
        <v>1</v>
      </c>
      <c r="I112" s="64" t="s">
        <v>18</v>
      </c>
      <c r="J112" s="64">
        <v>3</v>
      </c>
      <c r="K112" s="64">
        <v>3</v>
      </c>
      <c r="L112" s="87"/>
      <c r="M112" s="64">
        <v>3</v>
      </c>
      <c r="N112" s="64">
        <v>3</v>
      </c>
      <c r="O112" s="84"/>
      <c r="P112" s="64">
        <v>3</v>
      </c>
      <c r="Q112" s="64">
        <v>3</v>
      </c>
      <c r="R112" s="85"/>
      <c r="S112" s="64"/>
      <c r="T112" s="64"/>
      <c r="U112" s="59"/>
      <c r="V112" s="36">
        <v>0</v>
      </c>
      <c r="W112" s="36">
        <v>0</v>
      </c>
      <c r="X112" s="315"/>
      <c r="Y112" s="36">
        <v>6</v>
      </c>
      <c r="Z112" s="36">
        <v>6</v>
      </c>
      <c r="AA112" s="184"/>
      <c r="AB112" s="315"/>
      <c r="AC112" s="315"/>
      <c r="AD112" s="315"/>
      <c r="AE112" s="557"/>
      <c r="AF112" s="557"/>
      <c r="AG112" s="557"/>
      <c r="AH112" s="527">
        <f t="shared" si="13"/>
        <v>15</v>
      </c>
      <c r="AI112" s="64">
        <f t="shared" si="14"/>
        <v>15</v>
      </c>
      <c r="AJ112" s="96">
        <f t="shared" si="15"/>
        <v>1</v>
      </c>
      <c r="AK112" s="96">
        <f t="shared" si="16"/>
        <v>1</v>
      </c>
      <c r="AL112" s="64" t="s">
        <v>4072</v>
      </c>
    </row>
    <row r="113" spans="1:38" s="77" customFormat="1" ht="15.75" hidden="1" customHeight="1" x14ac:dyDescent="0.25">
      <c r="A113" s="64">
        <v>110</v>
      </c>
      <c r="B113" s="64" t="s">
        <v>14</v>
      </c>
      <c r="C113" s="64" t="s">
        <v>1438</v>
      </c>
      <c r="D113" s="64" t="s">
        <v>8</v>
      </c>
      <c r="E113" s="90" t="s">
        <v>3782</v>
      </c>
      <c r="F113" s="86" t="s">
        <v>3783</v>
      </c>
      <c r="G113" s="64" t="s">
        <v>1238</v>
      </c>
      <c r="H113" s="65">
        <v>1</v>
      </c>
      <c r="I113" s="64" t="s">
        <v>18</v>
      </c>
      <c r="J113" s="68">
        <v>0</v>
      </c>
      <c r="K113" s="68">
        <v>0</v>
      </c>
      <c r="L113" s="83" t="s">
        <v>26</v>
      </c>
      <c r="M113" s="68">
        <v>0</v>
      </c>
      <c r="N113" s="68">
        <v>0</v>
      </c>
      <c r="O113" s="83" t="s">
        <v>26</v>
      </c>
      <c r="P113" s="64"/>
      <c r="Q113" s="68">
        <v>1</v>
      </c>
      <c r="R113" s="85"/>
      <c r="S113" s="64">
        <v>6</v>
      </c>
      <c r="T113" s="64">
        <v>6</v>
      </c>
      <c r="U113" s="59"/>
      <c r="V113" s="36">
        <v>0</v>
      </c>
      <c r="W113" s="36">
        <v>0</v>
      </c>
      <c r="X113" s="67" t="s">
        <v>26</v>
      </c>
      <c r="Y113" s="36">
        <v>6</v>
      </c>
      <c r="Z113" s="36">
        <v>6</v>
      </c>
      <c r="AA113" s="184"/>
      <c r="AB113" s="315"/>
      <c r="AC113" s="315"/>
      <c r="AD113" s="315"/>
      <c r="AE113" s="557"/>
      <c r="AF113" s="557"/>
      <c r="AG113" s="557"/>
      <c r="AH113" s="527">
        <f t="shared" si="13"/>
        <v>12</v>
      </c>
      <c r="AI113" s="64">
        <f t="shared" si="14"/>
        <v>13</v>
      </c>
      <c r="AJ113" s="96">
        <f t="shared" si="15"/>
        <v>0.92307692307692313</v>
      </c>
      <c r="AK113" s="96">
        <f t="shared" si="16"/>
        <v>0.92307692307692313</v>
      </c>
      <c r="AL113" s="64" t="s">
        <v>4072</v>
      </c>
    </row>
    <row r="114" spans="1:38" s="77" customFormat="1" ht="15.75" hidden="1" customHeight="1" x14ac:dyDescent="0.25">
      <c r="A114" s="64">
        <v>111</v>
      </c>
      <c r="B114" s="64" t="s">
        <v>14</v>
      </c>
      <c r="C114" s="64" t="s">
        <v>1438</v>
      </c>
      <c r="D114" s="64" t="s">
        <v>1230</v>
      </c>
      <c r="E114" s="59" t="s">
        <v>1453</v>
      </c>
      <c r="F114" s="64" t="s">
        <v>1454</v>
      </c>
      <c r="G114" s="86" t="s">
        <v>1238</v>
      </c>
      <c r="H114" s="65">
        <v>1</v>
      </c>
      <c r="I114" s="64" t="s">
        <v>18</v>
      </c>
      <c r="J114" s="68">
        <v>0</v>
      </c>
      <c r="K114" s="68">
        <v>0</v>
      </c>
      <c r="L114" s="83" t="s">
        <v>26</v>
      </c>
      <c r="M114" s="64"/>
      <c r="N114" s="64"/>
      <c r="O114" s="84"/>
      <c r="P114" s="68">
        <v>0</v>
      </c>
      <c r="Q114" s="68">
        <v>0</v>
      </c>
      <c r="R114" s="67" t="s">
        <v>26</v>
      </c>
      <c r="S114" s="64"/>
      <c r="T114" s="64"/>
      <c r="U114" s="59"/>
      <c r="V114" s="36">
        <v>0</v>
      </c>
      <c r="W114" s="36">
        <v>0</v>
      </c>
      <c r="X114" s="67" t="s">
        <v>26</v>
      </c>
      <c r="Y114" s="36">
        <v>0</v>
      </c>
      <c r="Z114" s="36">
        <v>0</v>
      </c>
      <c r="AA114" s="184"/>
      <c r="AB114" s="315"/>
      <c r="AC114" s="315"/>
      <c r="AD114" s="315"/>
      <c r="AE114" s="557"/>
      <c r="AF114" s="557"/>
      <c r="AG114" s="557"/>
      <c r="AH114" s="527">
        <f t="shared" si="13"/>
        <v>0</v>
      </c>
      <c r="AI114" s="64">
        <f t="shared" si="14"/>
        <v>0</v>
      </c>
      <c r="AJ114" s="96" t="e">
        <f t="shared" si="15"/>
        <v>#DIV/0!</v>
      </c>
      <c r="AK114" s="96" t="e">
        <f t="shared" si="16"/>
        <v>#DIV/0!</v>
      </c>
      <c r="AL114" s="64" t="s">
        <v>4071</v>
      </c>
    </row>
    <row r="115" spans="1:38" s="77" customFormat="1" ht="15.75" hidden="1" customHeight="1" x14ac:dyDescent="0.25">
      <c r="A115" s="64">
        <v>112</v>
      </c>
      <c r="B115" s="64" t="s">
        <v>14</v>
      </c>
      <c r="C115" s="64" t="s">
        <v>1438</v>
      </c>
      <c r="D115" s="64" t="s">
        <v>8</v>
      </c>
      <c r="E115" s="90" t="s">
        <v>3781</v>
      </c>
      <c r="F115" s="64" t="s">
        <v>1455</v>
      </c>
      <c r="G115" s="64" t="s">
        <v>1257</v>
      </c>
      <c r="H115" s="65">
        <v>1</v>
      </c>
      <c r="I115" s="64" t="s">
        <v>18</v>
      </c>
      <c r="J115" s="68">
        <v>0</v>
      </c>
      <c r="K115" s="68">
        <v>0</v>
      </c>
      <c r="L115" s="83" t="s">
        <v>26</v>
      </c>
      <c r="M115" s="68">
        <v>0</v>
      </c>
      <c r="N115" s="68">
        <v>0</v>
      </c>
      <c r="O115" s="83" t="s">
        <v>26</v>
      </c>
      <c r="P115" s="68">
        <v>0</v>
      </c>
      <c r="Q115" s="68">
        <v>0</v>
      </c>
      <c r="R115" s="67" t="s">
        <v>26</v>
      </c>
      <c r="S115" s="68">
        <v>0</v>
      </c>
      <c r="T115" s="68">
        <v>0</v>
      </c>
      <c r="U115" s="67" t="s">
        <v>26</v>
      </c>
      <c r="V115" s="36">
        <v>0</v>
      </c>
      <c r="W115" s="36">
        <v>0</v>
      </c>
      <c r="X115" s="67" t="s">
        <v>26</v>
      </c>
      <c r="Y115" s="36">
        <v>0</v>
      </c>
      <c r="Z115" s="36">
        <v>0</v>
      </c>
      <c r="AA115" s="184"/>
      <c r="AB115" s="315"/>
      <c r="AC115" s="315"/>
      <c r="AD115" s="315"/>
      <c r="AE115" s="557"/>
      <c r="AF115" s="557"/>
      <c r="AG115" s="557"/>
      <c r="AH115" s="527">
        <f t="shared" si="13"/>
        <v>0</v>
      </c>
      <c r="AI115" s="64">
        <f t="shared" si="14"/>
        <v>0</v>
      </c>
      <c r="AJ115" s="96" t="e">
        <f t="shared" si="15"/>
        <v>#DIV/0!</v>
      </c>
      <c r="AK115" s="96" t="e">
        <f t="shared" si="16"/>
        <v>#DIV/0!</v>
      </c>
      <c r="AL115" s="64" t="s">
        <v>4071</v>
      </c>
    </row>
    <row r="116" spans="1:38" s="77" customFormat="1" ht="15.75" hidden="1" customHeight="1" x14ac:dyDescent="0.25">
      <c r="A116" s="64">
        <v>113</v>
      </c>
      <c r="B116" s="64" t="s">
        <v>14</v>
      </c>
      <c r="C116" s="64" t="s">
        <v>1438</v>
      </c>
      <c r="D116" s="64" t="s">
        <v>8</v>
      </c>
      <c r="E116" s="90" t="s">
        <v>3784</v>
      </c>
      <c r="F116" s="86" t="s">
        <v>3785</v>
      </c>
      <c r="G116" s="64" t="s">
        <v>1224</v>
      </c>
      <c r="H116" s="65">
        <v>1</v>
      </c>
      <c r="I116" s="64" t="s">
        <v>18</v>
      </c>
      <c r="J116" s="68">
        <v>0</v>
      </c>
      <c r="K116" s="68">
        <v>0</v>
      </c>
      <c r="L116" s="83" t="s">
        <v>26</v>
      </c>
      <c r="M116" s="68">
        <v>0</v>
      </c>
      <c r="N116" s="68">
        <v>0</v>
      </c>
      <c r="O116" s="83" t="s">
        <v>26</v>
      </c>
      <c r="P116" s="68">
        <v>0</v>
      </c>
      <c r="Q116" s="68">
        <v>0</v>
      </c>
      <c r="R116" s="67" t="s">
        <v>26</v>
      </c>
      <c r="S116" s="68">
        <v>0</v>
      </c>
      <c r="T116" s="68">
        <v>0</v>
      </c>
      <c r="U116" s="67" t="s">
        <v>26</v>
      </c>
      <c r="V116" s="36">
        <v>0</v>
      </c>
      <c r="W116" s="36">
        <v>0</v>
      </c>
      <c r="X116" s="67" t="s">
        <v>26</v>
      </c>
      <c r="Y116" s="36">
        <v>0</v>
      </c>
      <c r="Z116" s="36">
        <v>0</v>
      </c>
      <c r="AA116" s="184"/>
      <c r="AB116" s="315"/>
      <c r="AC116" s="315"/>
      <c r="AD116" s="315"/>
      <c r="AE116" s="557"/>
      <c r="AF116" s="557"/>
      <c r="AG116" s="557"/>
      <c r="AH116" s="527">
        <f t="shared" si="13"/>
        <v>0</v>
      </c>
      <c r="AI116" s="64">
        <f t="shared" si="14"/>
        <v>0</v>
      </c>
      <c r="AJ116" s="96" t="e">
        <f t="shared" si="15"/>
        <v>#DIV/0!</v>
      </c>
      <c r="AK116" s="96" t="e">
        <f t="shared" si="16"/>
        <v>#DIV/0!</v>
      </c>
      <c r="AL116" s="64" t="s">
        <v>4070</v>
      </c>
    </row>
    <row r="117" spans="1:38" s="77" customFormat="1" ht="15.75" hidden="1" customHeight="1" x14ac:dyDescent="0.25">
      <c r="A117" s="64">
        <v>114</v>
      </c>
      <c r="B117" s="64" t="s">
        <v>14</v>
      </c>
      <c r="C117" s="64" t="s">
        <v>1438</v>
      </c>
      <c r="D117" s="64" t="s">
        <v>8</v>
      </c>
      <c r="E117" s="59" t="s">
        <v>1456</v>
      </c>
      <c r="F117" s="64" t="s">
        <v>1457</v>
      </c>
      <c r="G117" s="64" t="s">
        <v>1224</v>
      </c>
      <c r="H117" s="65">
        <v>1</v>
      </c>
      <c r="I117" s="64" t="s">
        <v>18</v>
      </c>
      <c r="J117" s="68">
        <v>0</v>
      </c>
      <c r="K117" s="68">
        <v>0</v>
      </c>
      <c r="L117" s="83" t="s">
        <v>26</v>
      </c>
      <c r="M117" s="68">
        <v>0</v>
      </c>
      <c r="N117" s="68">
        <v>0</v>
      </c>
      <c r="O117" s="83" t="s">
        <v>26</v>
      </c>
      <c r="P117" s="64"/>
      <c r="Q117" s="64"/>
      <c r="R117" s="85"/>
      <c r="S117" s="64"/>
      <c r="T117" s="64"/>
      <c r="U117" s="59"/>
      <c r="V117" s="36">
        <v>0</v>
      </c>
      <c r="W117" s="36">
        <v>0</v>
      </c>
      <c r="X117" s="67" t="s">
        <v>26</v>
      </c>
      <c r="Y117" s="36">
        <v>4</v>
      </c>
      <c r="Z117" s="36">
        <v>4</v>
      </c>
      <c r="AA117" s="184"/>
      <c r="AB117" s="315"/>
      <c r="AC117" s="315"/>
      <c r="AD117" s="315"/>
      <c r="AE117" s="557"/>
      <c r="AF117" s="557"/>
      <c r="AG117" s="557"/>
      <c r="AH117" s="527">
        <f t="shared" si="13"/>
        <v>4</v>
      </c>
      <c r="AI117" s="64">
        <f t="shared" si="14"/>
        <v>4</v>
      </c>
      <c r="AJ117" s="96">
        <f t="shared" si="15"/>
        <v>1</v>
      </c>
      <c r="AK117" s="96">
        <f t="shared" si="16"/>
        <v>1</v>
      </c>
      <c r="AL117" s="64" t="s">
        <v>4072</v>
      </c>
    </row>
    <row r="118" spans="1:38" s="77" customFormat="1" ht="15.75" hidden="1" customHeight="1" x14ac:dyDescent="0.25">
      <c r="A118" s="64">
        <v>115</v>
      </c>
      <c r="B118" s="64" t="s">
        <v>14</v>
      </c>
      <c r="C118" s="64" t="s">
        <v>1438</v>
      </c>
      <c r="D118" s="64" t="s">
        <v>1230</v>
      </c>
      <c r="E118" s="59" t="s">
        <v>1458</v>
      </c>
      <c r="F118" s="64" t="s">
        <v>1459</v>
      </c>
      <c r="G118" s="64" t="s">
        <v>1257</v>
      </c>
      <c r="H118" s="65">
        <v>1</v>
      </c>
      <c r="I118" s="64" t="s">
        <v>18</v>
      </c>
      <c r="J118" s="68">
        <v>0</v>
      </c>
      <c r="K118" s="68">
        <v>0</v>
      </c>
      <c r="L118" s="83" t="s">
        <v>26</v>
      </c>
      <c r="M118" s="68">
        <v>0</v>
      </c>
      <c r="N118" s="68">
        <v>0</v>
      </c>
      <c r="O118" s="83" t="s">
        <v>26</v>
      </c>
      <c r="P118" s="68">
        <v>0</v>
      </c>
      <c r="Q118" s="68">
        <v>0</v>
      </c>
      <c r="R118" s="67" t="s">
        <v>26</v>
      </c>
      <c r="S118" s="68">
        <v>0</v>
      </c>
      <c r="T118" s="68">
        <v>0</v>
      </c>
      <c r="U118" s="67" t="s">
        <v>26</v>
      </c>
      <c r="V118" s="36">
        <v>0</v>
      </c>
      <c r="W118" s="36">
        <v>0</v>
      </c>
      <c r="X118" s="67" t="s">
        <v>26</v>
      </c>
      <c r="Y118" s="36">
        <v>0</v>
      </c>
      <c r="Z118" s="36">
        <v>0</v>
      </c>
      <c r="AA118" s="184"/>
      <c r="AB118" s="315"/>
      <c r="AC118" s="315"/>
      <c r="AD118" s="315"/>
      <c r="AE118" s="557"/>
      <c r="AF118" s="557"/>
      <c r="AG118" s="557"/>
      <c r="AH118" s="527">
        <f t="shared" si="13"/>
        <v>0</v>
      </c>
      <c r="AI118" s="64">
        <f t="shared" si="14"/>
        <v>0</v>
      </c>
      <c r="AJ118" s="96" t="e">
        <f t="shared" si="15"/>
        <v>#DIV/0!</v>
      </c>
      <c r="AK118" s="96" t="e">
        <f t="shared" si="16"/>
        <v>#DIV/0!</v>
      </c>
      <c r="AL118" s="64" t="s">
        <v>4070</v>
      </c>
    </row>
    <row r="119" spans="1:38" s="77" customFormat="1" ht="15.75" hidden="1" customHeight="1" x14ac:dyDescent="0.25">
      <c r="A119" s="64">
        <v>116</v>
      </c>
      <c r="B119" s="64" t="s">
        <v>14</v>
      </c>
      <c r="C119" s="64" t="s">
        <v>1438</v>
      </c>
      <c r="D119" s="64" t="s">
        <v>8</v>
      </c>
      <c r="E119" s="59" t="s">
        <v>1460</v>
      </c>
      <c r="F119" s="64" t="s">
        <v>1459</v>
      </c>
      <c r="G119" s="64" t="s">
        <v>1224</v>
      </c>
      <c r="H119" s="65">
        <v>1</v>
      </c>
      <c r="I119" s="64" t="s">
        <v>18</v>
      </c>
      <c r="J119" s="68">
        <v>0</v>
      </c>
      <c r="K119" s="68">
        <v>0</v>
      </c>
      <c r="L119" s="83" t="s">
        <v>26</v>
      </c>
      <c r="M119" s="68">
        <v>0</v>
      </c>
      <c r="N119" s="68">
        <v>0</v>
      </c>
      <c r="O119" s="83" t="s">
        <v>26</v>
      </c>
      <c r="P119" s="68">
        <v>0</v>
      </c>
      <c r="Q119" s="68">
        <v>0</v>
      </c>
      <c r="R119" s="67" t="s">
        <v>26</v>
      </c>
      <c r="S119" s="68">
        <v>0</v>
      </c>
      <c r="T119" s="68">
        <v>0</v>
      </c>
      <c r="U119" s="67" t="s">
        <v>26</v>
      </c>
      <c r="V119" s="36">
        <v>0</v>
      </c>
      <c r="W119" s="36">
        <v>0</v>
      </c>
      <c r="X119" s="67" t="s">
        <v>26</v>
      </c>
      <c r="Y119" s="36">
        <v>0</v>
      </c>
      <c r="Z119" s="36">
        <v>0</v>
      </c>
      <c r="AA119" s="184"/>
      <c r="AB119" s="315"/>
      <c r="AC119" s="315"/>
      <c r="AD119" s="315"/>
      <c r="AE119" s="557"/>
      <c r="AF119" s="557"/>
      <c r="AG119" s="557"/>
      <c r="AH119" s="527">
        <f t="shared" si="13"/>
        <v>0</v>
      </c>
      <c r="AI119" s="64">
        <f t="shared" si="14"/>
        <v>0</v>
      </c>
      <c r="AJ119" s="96" t="e">
        <f t="shared" si="15"/>
        <v>#DIV/0!</v>
      </c>
      <c r="AK119" s="96" t="e">
        <f t="shared" si="16"/>
        <v>#DIV/0!</v>
      </c>
      <c r="AL119" s="64" t="s">
        <v>4070</v>
      </c>
    </row>
    <row r="120" spans="1:38" s="77" customFormat="1" ht="15.75" hidden="1" customHeight="1" x14ac:dyDescent="0.25">
      <c r="A120" s="91">
        <v>117</v>
      </c>
      <c r="B120" s="91" t="s">
        <v>14</v>
      </c>
      <c r="C120" s="91" t="s">
        <v>1438</v>
      </c>
      <c r="D120" s="91" t="s">
        <v>8</v>
      </c>
      <c r="E120" s="140" t="s">
        <v>1461</v>
      </c>
      <c r="F120" s="91" t="s">
        <v>1459</v>
      </c>
      <c r="G120" s="91" t="s">
        <v>1257</v>
      </c>
      <c r="H120" s="137">
        <v>1</v>
      </c>
      <c r="I120" s="91" t="s">
        <v>18</v>
      </c>
      <c r="J120" s="91">
        <v>0</v>
      </c>
      <c r="K120" s="91">
        <v>0</v>
      </c>
      <c r="L120" s="140" t="s">
        <v>26</v>
      </c>
      <c r="M120" s="91">
        <v>0</v>
      </c>
      <c r="N120" s="91">
        <v>0</v>
      </c>
      <c r="O120" s="140" t="s">
        <v>26</v>
      </c>
      <c r="P120" s="91">
        <v>0</v>
      </c>
      <c r="Q120" s="91">
        <v>0</v>
      </c>
      <c r="R120" s="141" t="s">
        <v>26</v>
      </c>
      <c r="S120" s="91">
        <v>0</v>
      </c>
      <c r="T120" s="91">
        <v>0</v>
      </c>
      <c r="U120" s="141" t="s">
        <v>26</v>
      </c>
      <c r="V120" s="143">
        <v>0</v>
      </c>
      <c r="W120" s="143">
        <v>0</v>
      </c>
      <c r="X120" s="141" t="s">
        <v>26</v>
      </c>
      <c r="Y120" s="143">
        <v>0</v>
      </c>
      <c r="Z120" s="143">
        <v>0</v>
      </c>
      <c r="AA120" s="398"/>
      <c r="AB120" s="315"/>
      <c r="AC120" s="315"/>
      <c r="AD120" s="315"/>
      <c r="AE120" s="557"/>
      <c r="AF120" s="557"/>
      <c r="AG120" s="557"/>
      <c r="AH120" s="530">
        <f>J120+M120+P120+S120</f>
        <v>0</v>
      </c>
      <c r="AI120" s="91">
        <f>K120+N120+Q120+T120</f>
        <v>0</v>
      </c>
      <c r="AJ120" s="92" t="e">
        <f t="shared" si="15"/>
        <v>#DIV/0!</v>
      </c>
      <c r="AK120" s="92" t="e">
        <f t="shared" si="16"/>
        <v>#DIV/0!</v>
      </c>
      <c r="AL120" s="91"/>
    </row>
    <row r="121" spans="1:38" s="77" customFormat="1" ht="15.75" hidden="1" customHeight="1" x14ac:dyDescent="0.25">
      <c r="A121" s="64">
        <v>118</v>
      </c>
      <c r="B121" s="64" t="s">
        <v>14</v>
      </c>
      <c r="C121" s="64" t="s">
        <v>1462</v>
      </c>
      <c r="D121" s="64" t="s">
        <v>1254</v>
      </c>
      <c r="E121" s="59" t="s">
        <v>1463</v>
      </c>
      <c r="F121" s="64" t="s">
        <v>1464</v>
      </c>
      <c r="G121" s="64" t="s">
        <v>1257</v>
      </c>
      <c r="H121" s="65">
        <v>1</v>
      </c>
      <c r="I121" s="64" t="s">
        <v>18</v>
      </c>
      <c r="J121" s="68">
        <v>0</v>
      </c>
      <c r="K121" s="68">
        <v>0</v>
      </c>
      <c r="L121" s="83" t="s">
        <v>26</v>
      </c>
      <c r="M121" s="68">
        <v>0</v>
      </c>
      <c r="N121" s="68">
        <v>0</v>
      </c>
      <c r="O121" s="67" t="s">
        <v>26</v>
      </c>
      <c r="P121" s="68">
        <v>0</v>
      </c>
      <c r="Q121" s="68">
        <v>0</v>
      </c>
      <c r="R121" s="67" t="s">
        <v>26</v>
      </c>
      <c r="S121" s="64">
        <v>0</v>
      </c>
      <c r="T121" s="64">
        <v>0</v>
      </c>
      <c r="U121" s="59"/>
      <c r="V121" s="36">
        <v>0</v>
      </c>
      <c r="W121" s="36">
        <v>0</v>
      </c>
      <c r="X121" s="315"/>
      <c r="Y121" s="36">
        <v>0</v>
      </c>
      <c r="Z121" s="36">
        <v>0</v>
      </c>
      <c r="AA121" s="184"/>
      <c r="AB121" s="315"/>
      <c r="AC121" s="315"/>
      <c r="AD121" s="315"/>
      <c r="AE121" s="557"/>
      <c r="AF121" s="557"/>
      <c r="AG121" s="557"/>
      <c r="AH121" s="527">
        <f>J121+M121+P121+S121+V121+Y121</f>
        <v>0</v>
      </c>
      <c r="AI121" s="64">
        <f>K121+N121+Q121+T121+W121+Z121</f>
        <v>0</v>
      </c>
      <c r="AJ121" s="96" t="e">
        <f t="shared" si="15"/>
        <v>#DIV/0!</v>
      </c>
      <c r="AK121" s="96" t="e">
        <f t="shared" si="16"/>
        <v>#DIV/0!</v>
      </c>
      <c r="AL121" s="64" t="s">
        <v>4070</v>
      </c>
    </row>
    <row r="122" spans="1:38" s="77" customFormat="1" ht="15.75" hidden="1" customHeight="1" x14ac:dyDescent="0.25">
      <c r="A122" s="64">
        <v>119</v>
      </c>
      <c r="B122" s="64" t="s">
        <v>14</v>
      </c>
      <c r="C122" s="64" t="s">
        <v>1462</v>
      </c>
      <c r="D122" s="64" t="s">
        <v>1225</v>
      </c>
      <c r="E122" s="59" t="s">
        <v>1465</v>
      </c>
      <c r="F122" s="64" t="s">
        <v>1466</v>
      </c>
      <c r="G122" s="64" t="s">
        <v>1238</v>
      </c>
      <c r="H122" s="65">
        <v>1</v>
      </c>
      <c r="I122" s="64" t="s">
        <v>18</v>
      </c>
      <c r="J122" s="68">
        <v>0</v>
      </c>
      <c r="K122" s="68">
        <v>0</v>
      </c>
      <c r="L122" s="83" t="s">
        <v>26</v>
      </c>
      <c r="M122" s="68">
        <v>0</v>
      </c>
      <c r="N122" s="68">
        <v>0</v>
      </c>
      <c r="O122" s="67" t="s">
        <v>26</v>
      </c>
      <c r="P122" s="64">
        <v>0</v>
      </c>
      <c r="Q122" s="64">
        <v>0</v>
      </c>
      <c r="R122" s="85"/>
      <c r="S122" s="64">
        <v>0</v>
      </c>
      <c r="T122" s="64">
        <v>0</v>
      </c>
      <c r="U122" s="59"/>
      <c r="V122" s="36">
        <v>0</v>
      </c>
      <c r="W122" s="36">
        <v>0</v>
      </c>
      <c r="X122" s="315"/>
      <c r="Y122" s="36">
        <v>0</v>
      </c>
      <c r="Z122" s="36">
        <v>0</v>
      </c>
      <c r="AA122" s="184"/>
      <c r="AB122" s="315"/>
      <c r="AC122" s="315"/>
      <c r="AD122" s="315"/>
      <c r="AE122" s="557"/>
      <c r="AF122" s="557"/>
      <c r="AG122" s="557"/>
      <c r="AH122" s="530">
        <f>J122+M122+P122+S122</f>
        <v>0</v>
      </c>
      <c r="AI122" s="91">
        <f>K122+N122+Q122+T122</f>
        <v>0</v>
      </c>
      <c r="AJ122" s="92" t="e">
        <f t="shared" si="15"/>
        <v>#DIV/0!</v>
      </c>
      <c r="AK122" s="92" t="e">
        <f t="shared" si="16"/>
        <v>#DIV/0!</v>
      </c>
      <c r="AL122" s="64" t="s">
        <v>4071</v>
      </c>
    </row>
    <row r="123" spans="1:38" s="77" customFormat="1" ht="15.75" hidden="1" customHeight="1" x14ac:dyDescent="0.25">
      <c r="A123" s="64">
        <v>120</v>
      </c>
      <c r="B123" s="64" t="s">
        <v>14</v>
      </c>
      <c r="C123" s="64" t="s">
        <v>1462</v>
      </c>
      <c r="D123" s="64" t="s">
        <v>1230</v>
      </c>
      <c r="E123" s="59" t="s">
        <v>1467</v>
      </c>
      <c r="F123" s="64" t="s">
        <v>1468</v>
      </c>
      <c r="G123" s="64" t="s">
        <v>1224</v>
      </c>
      <c r="H123" s="65">
        <v>1</v>
      </c>
      <c r="I123" s="64" t="s">
        <v>18</v>
      </c>
      <c r="J123" s="68">
        <v>0</v>
      </c>
      <c r="K123" s="68">
        <v>0</v>
      </c>
      <c r="L123" s="83" t="s">
        <v>26</v>
      </c>
      <c r="M123" s="68">
        <v>0</v>
      </c>
      <c r="N123" s="68">
        <v>0</v>
      </c>
      <c r="O123" s="67" t="s">
        <v>26</v>
      </c>
      <c r="P123" s="68">
        <v>0</v>
      </c>
      <c r="Q123" s="68">
        <v>0</v>
      </c>
      <c r="R123" s="67" t="s">
        <v>26</v>
      </c>
      <c r="S123" s="64">
        <v>0</v>
      </c>
      <c r="T123" s="64">
        <v>0</v>
      </c>
      <c r="U123" s="59"/>
      <c r="V123" s="36">
        <v>0</v>
      </c>
      <c r="W123" s="36">
        <v>0</v>
      </c>
      <c r="X123" s="315"/>
      <c r="Y123" s="36">
        <v>0</v>
      </c>
      <c r="Z123" s="36">
        <v>0</v>
      </c>
      <c r="AA123" s="184"/>
      <c r="AB123" s="315"/>
      <c r="AC123" s="315"/>
      <c r="AD123" s="315"/>
      <c r="AE123" s="557"/>
      <c r="AF123" s="557"/>
      <c r="AG123" s="557"/>
      <c r="AH123" s="527">
        <f>J123+M123+P123+S123+V123+Y123</f>
        <v>0</v>
      </c>
      <c r="AI123" s="64">
        <f>K123+N123+Q123+T123+W123+Z123</f>
        <v>0</v>
      </c>
      <c r="AJ123" s="96" t="e">
        <f t="shared" si="15"/>
        <v>#DIV/0!</v>
      </c>
      <c r="AK123" s="96" t="e">
        <f t="shared" si="16"/>
        <v>#DIV/0!</v>
      </c>
      <c r="AL123" s="64" t="s">
        <v>4070</v>
      </c>
    </row>
    <row r="124" spans="1:38" s="77" customFormat="1" ht="15.75" hidden="1" customHeight="1" x14ac:dyDescent="0.25">
      <c r="A124" s="64">
        <v>121</v>
      </c>
      <c r="B124" s="64" t="s">
        <v>14</v>
      </c>
      <c r="C124" s="64" t="s">
        <v>1462</v>
      </c>
      <c r="D124" s="64" t="s">
        <v>8</v>
      </c>
      <c r="E124" s="59" t="s">
        <v>1469</v>
      </c>
      <c r="F124" s="64" t="s">
        <v>1470</v>
      </c>
      <c r="G124" s="64" t="s">
        <v>1224</v>
      </c>
      <c r="H124" s="65">
        <v>1</v>
      </c>
      <c r="I124" s="64" t="s">
        <v>18</v>
      </c>
      <c r="J124" s="68">
        <v>0</v>
      </c>
      <c r="K124" s="68">
        <v>0</v>
      </c>
      <c r="L124" s="83" t="s">
        <v>26</v>
      </c>
      <c r="M124" s="64">
        <v>0</v>
      </c>
      <c r="N124" s="68">
        <v>1</v>
      </c>
      <c r="O124" s="84"/>
      <c r="P124" s="68">
        <v>0</v>
      </c>
      <c r="Q124" s="68">
        <v>0</v>
      </c>
      <c r="R124" s="67" t="s">
        <v>26</v>
      </c>
      <c r="S124" s="64">
        <v>0</v>
      </c>
      <c r="T124" s="64">
        <v>0</v>
      </c>
      <c r="U124" s="59"/>
      <c r="V124" s="36">
        <v>0</v>
      </c>
      <c r="W124" s="36">
        <v>0</v>
      </c>
      <c r="X124" s="315"/>
      <c r="Y124" s="36">
        <v>0</v>
      </c>
      <c r="Z124" s="36">
        <v>0</v>
      </c>
      <c r="AA124" s="184"/>
      <c r="AB124" s="315"/>
      <c r="AC124" s="315"/>
      <c r="AD124" s="315"/>
      <c r="AE124" s="557"/>
      <c r="AF124" s="557"/>
      <c r="AG124" s="557"/>
      <c r="AH124" s="527">
        <f>J124+M124+P124+S124+V124+Y124</f>
        <v>0</v>
      </c>
      <c r="AI124" s="64">
        <f>K124+N124+Q124+T124+W124+Z124</f>
        <v>1</v>
      </c>
      <c r="AJ124" s="96">
        <f t="shared" si="15"/>
        <v>0</v>
      </c>
      <c r="AK124" s="96">
        <f t="shared" si="16"/>
        <v>0</v>
      </c>
      <c r="AL124" s="64" t="s">
        <v>4074</v>
      </c>
    </row>
    <row r="125" spans="1:38" s="77" customFormat="1" ht="15.75" hidden="1" customHeight="1" x14ac:dyDescent="0.25">
      <c r="A125" s="64">
        <v>122</v>
      </c>
      <c r="B125" s="64" t="s">
        <v>14</v>
      </c>
      <c r="C125" s="64" t="s">
        <v>1462</v>
      </c>
      <c r="D125" s="64" t="s">
        <v>1230</v>
      </c>
      <c r="E125" s="59" t="s">
        <v>1471</v>
      </c>
      <c r="F125" s="64" t="s">
        <v>1472</v>
      </c>
      <c r="G125" s="64" t="s">
        <v>1228</v>
      </c>
      <c r="H125" s="65">
        <v>1</v>
      </c>
      <c r="I125" s="64" t="s">
        <v>18</v>
      </c>
      <c r="J125" s="68">
        <v>0</v>
      </c>
      <c r="K125" s="68">
        <v>0</v>
      </c>
      <c r="L125" s="83" t="s">
        <v>26</v>
      </c>
      <c r="M125" s="68">
        <v>0</v>
      </c>
      <c r="N125" s="68">
        <v>0</v>
      </c>
      <c r="O125" s="67" t="s">
        <v>26</v>
      </c>
      <c r="P125" s="68">
        <v>0</v>
      </c>
      <c r="Q125" s="68">
        <v>0</v>
      </c>
      <c r="R125" s="67" t="s">
        <v>26</v>
      </c>
      <c r="S125" s="64">
        <v>0</v>
      </c>
      <c r="T125" s="64">
        <v>0</v>
      </c>
      <c r="U125" s="59"/>
      <c r="V125" s="36">
        <v>0</v>
      </c>
      <c r="W125" s="36">
        <v>0</v>
      </c>
      <c r="X125" s="315"/>
      <c r="Y125" s="36">
        <v>0</v>
      </c>
      <c r="Z125" s="36">
        <v>0</v>
      </c>
      <c r="AA125" s="184"/>
      <c r="AB125" s="315"/>
      <c r="AC125" s="315"/>
      <c r="AD125" s="315"/>
      <c r="AE125" s="557"/>
      <c r="AF125" s="557"/>
      <c r="AG125" s="557"/>
      <c r="AH125" s="530">
        <f>J125+M125+P125+S125</f>
        <v>0</v>
      </c>
      <c r="AI125" s="91">
        <f>K125+N125+Q125+T125</f>
        <v>0</v>
      </c>
      <c r="AJ125" s="92" t="e">
        <f t="shared" si="15"/>
        <v>#DIV/0!</v>
      </c>
      <c r="AK125" s="92" t="e">
        <f t="shared" si="16"/>
        <v>#DIV/0!</v>
      </c>
      <c r="AL125" s="64" t="s">
        <v>4070</v>
      </c>
    </row>
    <row r="126" spans="1:38" s="77" customFormat="1" ht="15.75" hidden="1" customHeight="1" x14ac:dyDescent="0.25">
      <c r="A126" s="64">
        <v>123</v>
      </c>
      <c r="B126" s="64" t="s">
        <v>14</v>
      </c>
      <c r="C126" s="64" t="s">
        <v>1462</v>
      </c>
      <c r="D126" s="64" t="s">
        <v>8</v>
      </c>
      <c r="E126" s="59" t="s">
        <v>1473</v>
      </c>
      <c r="F126" s="64" t="s">
        <v>1474</v>
      </c>
      <c r="G126" s="64" t="s">
        <v>1224</v>
      </c>
      <c r="H126" s="65">
        <v>1</v>
      </c>
      <c r="I126" s="64" t="s">
        <v>18</v>
      </c>
      <c r="J126" s="68">
        <v>0</v>
      </c>
      <c r="K126" s="68">
        <v>0</v>
      </c>
      <c r="L126" s="83" t="s">
        <v>26</v>
      </c>
      <c r="M126" s="68">
        <v>0</v>
      </c>
      <c r="N126" s="68">
        <v>0</v>
      </c>
      <c r="O126" s="67" t="s">
        <v>26</v>
      </c>
      <c r="P126" s="68">
        <v>0</v>
      </c>
      <c r="Q126" s="68">
        <v>0</v>
      </c>
      <c r="R126" s="67" t="s">
        <v>26</v>
      </c>
      <c r="S126" s="64">
        <v>0</v>
      </c>
      <c r="T126" s="64">
        <v>0</v>
      </c>
      <c r="U126" s="59"/>
      <c r="V126" s="36">
        <v>0</v>
      </c>
      <c r="W126" s="36">
        <v>0</v>
      </c>
      <c r="X126" s="315"/>
      <c r="Y126" s="36">
        <v>0</v>
      </c>
      <c r="Z126" s="36">
        <v>0</v>
      </c>
      <c r="AA126" s="184"/>
      <c r="AB126" s="315"/>
      <c r="AC126" s="315"/>
      <c r="AD126" s="315"/>
      <c r="AE126" s="557"/>
      <c r="AF126" s="557"/>
      <c r="AG126" s="557"/>
      <c r="AH126" s="527">
        <f>J126+M126+P126+S126+V126+Y126</f>
        <v>0</v>
      </c>
      <c r="AI126" s="64">
        <f>K126+N126+Q126+T126+W126+Z126</f>
        <v>0</v>
      </c>
      <c r="AJ126" s="96" t="e">
        <f t="shared" si="15"/>
        <v>#DIV/0!</v>
      </c>
      <c r="AK126" s="96" t="e">
        <f t="shared" si="16"/>
        <v>#DIV/0!</v>
      </c>
      <c r="AL126" s="64" t="s">
        <v>4070</v>
      </c>
    </row>
    <row r="127" spans="1:38" s="77" customFormat="1" ht="15.75" hidden="1" customHeight="1" x14ac:dyDescent="0.25">
      <c r="A127" s="64">
        <v>124</v>
      </c>
      <c r="B127" s="64" t="s">
        <v>14</v>
      </c>
      <c r="C127" s="64" t="s">
        <v>1462</v>
      </c>
      <c r="D127" s="64" t="s">
        <v>8</v>
      </c>
      <c r="E127" s="59" t="s">
        <v>1475</v>
      </c>
      <c r="F127" s="64" t="s">
        <v>1476</v>
      </c>
      <c r="G127" s="64" t="s">
        <v>1238</v>
      </c>
      <c r="H127" s="65">
        <v>1</v>
      </c>
      <c r="I127" s="64" t="s">
        <v>18</v>
      </c>
      <c r="J127" s="68">
        <v>0</v>
      </c>
      <c r="K127" s="68">
        <v>0</v>
      </c>
      <c r="L127" s="83" t="s">
        <v>26</v>
      </c>
      <c r="M127" s="68">
        <v>0</v>
      </c>
      <c r="N127" s="68">
        <v>0</v>
      </c>
      <c r="O127" s="67" t="s">
        <v>26</v>
      </c>
      <c r="P127" s="64">
        <v>0</v>
      </c>
      <c r="Q127" s="64">
        <v>1</v>
      </c>
      <c r="R127" s="85"/>
      <c r="S127" s="64">
        <v>0</v>
      </c>
      <c r="T127" s="64">
        <v>0</v>
      </c>
      <c r="U127" s="59"/>
      <c r="V127" s="36">
        <v>0</v>
      </c>
      <c r="W127" s="36">
        <v>0</v>
      </c>
      <c r="X127" s="315"/>
      <c r="Y127" s="36">
        <v>0</v>
      </c>
      <c r="Z127" s="36">
        <v>0</v>
      </c>
      <c r="AA127" s="184"/>
      <c r="AB127" s="315"/>
      <c r="AC127" s="315"/>
      <c r="AD127" s="315"/>
      <c r="AE127" s="557"/>
      <c r="AF127" s="557"/>
      <c r="AG127" s="557"/>
      <c r="AH127" s="530">
        <f>J127+M127+P127+S127</f>
        <v>0</v>
      </c>
      <c r="AI127" s="91">
        <f>K127+N127+Q127+T127</f>
        <v>1</v>
      </c>
      <c r="AJ127" s="92">
        <f t="shared" si="15"/>
        <v>0</v>
      </c>
      <c r="AK127" s="92">
        <f t="shared" si="16"/>
        <v>0</v>
      </c>
      <c r="AL127" s="64" t="s">
        <v>4074</v>
      </c>
    </row>
    <row r="128" spans="1:38" s="77" customFormat="1" ht="15.75" hidden="1" customHeight="1" x14ac:dyDescent="0.25">
      <c r="A128" s="64">
        <v>125</v>
      </c>
      <c r="B128" s="64" t="s">
        <v>14</v>
      </c>
      <c r="C128" s="64" t="s">
        <v>1462</v>
      </c>
      <c r="D128" s="64" t="s">
        <v>1230</v>
      </c>
      <c r="E128" s="59" t="s">
        <v>1477</v>
      </c>
      <c r="F128" s="64" t="s">
        <v>1472</v>
      </c>
      <c r="G128" s="64" t="s">
        <v>1224</v>
      </c>
      <c r="H128" s="65">
        <v>1</v>
      </c>
      <c r="I128" s="64" t="s">
        <v>18</v>
      </c>
      <c r="J128" s="68">
        <v>0</v>
      </c>
      <c r="K128" s="68">
        <v>0</v>
      </c>
      <c r="L128" s="83" t="s">
        <v>26</v>
      </c>
      <c r="M128" s="68">
        <v>0</v>
      </c>
      <c r="N128" s="68">
        <v>0</v>
      </c>
      <c r="O128" s="67" t="s">
        <v>26</v>
      </c>
      <c r="P128" s="68">
        <v>0</v>
      </c>
      <c r="Q128" s="68">
        <v>0</v>
      </c>
      <c r="R128" s="67" t="s">
        <v>26</v>
      </c>
      <c r="S128" s="64">
        <v>0</v>
      </c>
      <c r="T128" s="64">
        <v>0</v>
      </c>
      <c r="U128" s="59"/>
      <c r="V128" s="36">
        <v>0</v>
      </c>
      <c r="W128" s="36">
        <v>0</v>
      </c>
      <c r="X128" s="315"/>
      <c r="Y128" s="36">
        <v>0</v>
      </c>
      <c r="Z128" s="36">
        <v>0</v>
      </c>
      <c r="AA128" s="184"/>
      <c r="AB128" s="315"/>
      <c r="AC128" s="315"/>
      <c r="AD128" s="315"/>
      <c r="AE128" s="557"/>
      <c r="AF128" s="557"/>
      <c r="AG128" s="557"/>
      <c r="AH128" s="527">
        <f t="shared" ref="AH128:AH141" si="17">J128+M128+P128+S128+V128+Y128</f>
        <v>0</v>
      </c>
      <c r="AI128" s="64">
        <f t="shared" ref="AI128:AI141" si="18">K128+N128+Q128+T128+W128+Z128</f>
        <v>0</v>
      </c>
      <c r="AJ128" s="96" t="e">
        <f t="shared" si="15"/>
        <v>#DIV/0!</v>
      </c>
      <c r="AK128" s="96" t="e">
        <f t="shared" si="16"/>
        <v>#DIV/0!</v>
      </c>
      <c r="AL128" s="64" t="s">
        <v>4070</v>
      </c>
    </row>
    <row r="129" spans="1:38" s="77" customFormat="1" ht="15.75" hidden="1" customHeight="1" x14ac:dyDescent="0.25">
      <c r="A129" s="64">
        <v>126</v>
      </c>
      <c r="B129" s="64" t="s">
        <v>14</v>
      </c>
      <c r="C129" s="64" t="s">
        <v>1462</v>
      </c>
      <c r="D129" s="64" t="s">
        <v>8</v>
      </c>
      <c r="E129" s="59" t="s">
        <v>1478</v>
      </c>
      <c r="F129" s="64" t="s">
        <v>1479</v>
      </c>
      <c r="G129" s="64" t="s">
        <v>1224</v>
      </c>
      <c r="H129" s="65">
        <v>1</v>
      </c>
      <c r="I129" s="64" t="s">
        <v>18</v>
      </c>
      <c r="J129" s="68">
        <v>0</v>
      </c>
      <c r="K129" s="68">
        <v>0</v>
      </c>
      <c r="L129" s="83" t="s">
        <v>26</v>
      </c>
      <c r="M129" s="68">
        <v>0</v>
      </c>
      <c r="N129" s="68">
        <v>0</v>
      </c>
      <c r="O129" s="67" t="s">
        <v>26</v>
      </c>
      <c r="P129" s="68">
        <v>0</v>
      </c>
      <c r="Q129" s="68">
        <v>0</v>
      </c>
      <c r="R129" s="67" t="s">
        <v>26</v>
      </c>
      <c r="S129" s="64">
        <v>0</v>
      </c>
      <c r="T129" s="64">
        <v>0</v>
      </c>
      <c r="U129" s="59"/>
      <c r="V129" s="36">
        <v>0</v>
      </c>
      <c r="W129" s="36">
        <v>0</v>
      </c>
      <c r="X129" s="315"/>
      <c r="Y129" s="36">
        <v>0</v>
      </c>
      <c r="Z129" s="36">
        <v>0</v>
      </c>
      <c r="AA129" s="184"/>
      <c r="AB129" s="315"/>
      <c r="AC129" s="315"/>
      <c r="AD129" s="315"/>
      <c r="AE129" s="557"/>
      <c r="AF129" s="557"/>
      <c r="AG129" s="557"/>
      <c r="AH129" s="527">
        <f t="shared" si="17"/>
        <v>0</v>
      </c>
      <c r="AI129" s="64">
        <f t="shared" si="18"/>
        <v>0</v>
      </c>
      <c r="AJ129" s="96" t="e">
        <f t="shared" si="15"/>
        <v>#DIV/0!</v>
      </c>
      <c r="AK129" s="96" t="e">
        <f t="shared" si="16"/>
        <v>#DIV/0!</v>
      </c>
      <c r="AL129" s="64" t="s">
        <v>4070</v>
      </c>
    </row>
    <row r="130" spans="1:38" s="77" customFormat="1" ht="15.75" hidden="1" customHeight="1" x14ac:dyDescent="0.25">
      <c r="A130" s="64">
        <v>127</v>
      </c>
      <c r="B130" s="64" t="s">
        <v>14</v>
      </c>
      <c r="C130" s="64" t="s">
        <v>1462</v>
      </c>
      <c r="D130" s="64" t="s">
        <v>8</v>
      </c>
      <c r="E130" s="59" t="s">
        <v>1480</v>
      </c>
      <c r="F130" s="64" t="s">
        <v>1479</v>
      </c>
      <c r="G130" s="64" t="s">
        <v>1224</v>
      </c>
      <c r="H130" s="65">
        <v>1</v>
      </c>
      <c r="I130" s="64" t="s">
        <v>18</v>
      </c>
      <c r="J130" s="68">
        <v>0</v>
      </c>
      <c r="K130" s="68">
        <v>0</v>
      </c>
      <c r="L130" s="83" t="s">
        <v>26</v>
      </c>
      <c r="M130" s="68">
        <v>0</v>
      </c>
      <c r="N130" s="68">
        <v>0</v>
      </c>
      <c r="O130" s="67" t="s">
        <v>26</v>
      </c>
      <c r="P130" s="68">
        <v>0</v>
      </c>
      <c r="Q130" s="68">
        <v>0</v>
      </c>
      <c r="R130" s="67" t="s">
        <v>26</v>
      </c>
      <c r="S130" s="64">
        <v>0</v>
      </c>
      <c r="T130" s="64">
        <v>0</v>
      </c>
      <c r="U130" s="59"/>
      <c r="V130" s="36">
        <v>0</v>
      </c>
      <c r="W130" s="36">
        <v>0</v>
      </c>
      <c r="X130" s="315"/>
      <c r="Y130" s="36">
        <v>0</v>
      </c>
      <c r="Z130" s="36">
        <v>0</v>
      </c>
      <c r="AA130" s="184"/>
      <c r="AB130" s="315"/>
      <c r="AC130" s="315"/>
      <c r="AD130" s="315"/>
      <c r="AE130" s="557"/>
      <c r="AF130" s="557"/>
      <c r="AG130" s="557"/>
      <c r="AH130" s="527">
        <f t="shared" si="17"/>
        <v>0</v>
      </c>
      <c r="AI130" s="64">
        <f t="shared" si="18"/>
        <v>0</v>
      </c>
      <c r="AJ130" s="96" t="e">
        <f t="shared" si="15"/>
        <v>#DIV/0!</v>
      </c>
      <c r="AK130" s="96" t="e">
        <f t="shared" si="16"/>
        <v>#DIV/0!</v>
      </c>
      <c r="AL130" s="64" t="s">
        <v>4070</v>
      </c>
    </row>
    <row r="131" spans="1:38" s="77" customFormat="1" ht="15.75" hidden="1" customHeight="1" x14ac:dyDescent="0.25">
      <c r="A131" s="64">
        <v>128</v>
      </c>
      <c r="B131" s="64" t="s">
        <v>14</v>
      </c>
      <c r="C131" s="64" t="s">
        <v>2560</v>
      </c>
      <c r="D131" s="64" t="s">
        <v>1254</v>
      </c>
      <c r="E131" s="59" t="s">
        <v>1481</v>
      </c>
      <c r="F131" s="64" t="s">
        <v>1482</v>
      </c>
      <c r="G131" s="64" t="s">
        <v>1228</v>
      </c>
      <c r="H131" s="65">
        <v>1</v>
      </c>
      <c r="I131" s="64" t="s">
        <v>18</v>
      </c>
      <c r="J131" s="64">
        <v>254</v>
      </c>
      <c r="K131" s="68">
        <v>835</v>
      </c>
      <c r="L131" s="87"/>
      <c r="M131" s="64">
        <v>110</v>
      </c>
      <c r="N131" s="68">
        <v>835</v>
      </c>
      <c r="O131" s="84"/>
      <c r="P131" s="64">
        <v>0</v>
      </c>
      <c r="Q131" s="68">
        <v>835</v>
      </c>
      <c r="R131" s="85"/>
      <c r="S131" s="64">
        <v>0</v>
      </c>
      <c r="T131" s="64">
        <v>0</v>
      </c>
      <c r="U131" s="59"/>
      <c r="V131" s="36">
        <v>0</v>
      </c>
      <c r="W131" s="36">
        <v>0</v>
      </c>
      <c r="X131" s="315"/>
      <c r="Y131" s="36">
        <v>1412</v>
      </c>
      <c r="Z131" s="36">
        <v>1412</v>
      </c>
      <c r="AA131" s="184"/>
      <c r="AB131" s="315"/>
      <c r="AC131" s="315"/>
      <c r="AD131" s="315"/>
      <c r="AE131" s="557"/>
      <c r="AF131" s="557"/>
      <c r="AG131" s="557"/>
      <c r="AH131" s="527">
        <f t="shared" si="17"/>
        <v>1776</v>
      </c>
      <c r="AI131" s="64">
        <f t="shared" si="18"/>
        <v>3917</v>
      </c>
      <c r="AJ131" s="96">
        <f t="shared" si="15"/>
        <v>0.45340822057697217</v>
      </c>
      <c r="AK131" s="96">
        <f t="shared" si="16"/>
        <v>0.45340822057697217</v>
      </c>
      <c r="AL131" s="64" t="s">
        <v>4074</v>
      </c>
    </row>
    <row r="132" spans="1:38" s="77" customFormat="1" ht="15.75" hidden="1" customHeight="1" x14ac:dyDescent="0.25">
      <c r="A132" s="64">
        <v>129</v>
      </c>
      <c r="B132" s="64" t="s">
        <v>14</v>
      </c>
      <c r="C132" s="64" t="s">
        <v>2560</v>
      </c>
      <c r="D132" s="64" t="s">
        <v>1225</v>
      </c>
      <c r="E132" s="90" t="s">
        <v>1483</v>
      </c>
      <c r="F132" s="64" t="s">
        <v>1484</v>
      </c>
      <c r="G132" s="64" t="s">
        <v>1228</v>
      </c>
      <c r="H132" s="65">
        <v>1</v>
      </c>
      <c r="I132" s="64" t="s">
        <v>18</v>
      </c>
      <c r="J132" s="64">
        <v>0</v>
      </c>
      <c r="K132" s="68">
        <v>75</v>
      </c>
      <c r="L132" s="87"/>
      <c r="M132" s="64">
        <v>0</v>
      </c>
      <c r="N132" s="68">
        <v>75</v>
      </c>
      <c r="O132" s="84"/>
      <c r="P132" s="64"/>
      <c r="Q132" s="68">
        <v>75</v>
      </c>
      <c r="R132" s="85"/>
      <c r="S132" s="64">
        <v>0</v>
      </c>
      <c r="T132" s="64">
        <v>0</v>
      </c>
      <c r="U132" s="59"/>
      <c r="V132" s="36">
        <v>0</v>
      </c>
      <c r="W132" s="36">
        <v>0</v>
      </c>
      <c r="X132" s="315"/>
      <c r="Y132" s="36">
        <v>1575</v>
      </c>
      <c r="Z132" s="36">
        <v>1575</v>
      </c>
      <c r="AA132" s="184"/>
      <c r="AB132" s="315"/>
      <c r="AC132" s="315"/>
      <c r="AD132" s="315"/>
      <c r="AE132" s="557"/>
      <c r="AF132" s="557"/>
      <c r="AG132" s="557"/>
      <c r="AH132" s="527">
        <f t="shared" si="17"/>
        <v>1575</v>
      </c>
      <c r="AI132" s="64">
        <f t="shared" si="18"/>
        <v>1800</v>
      </c>
      <c r="AJ132" s="96">
        <f t="shared" si="15"/>
        <v>0.875</v>
      </c>
      <c r="AK132" s="96">
        <f t="shared" si="16"/>
        <v>0.875</v>
      </c>
      <c r="AL132" s="64" t="s">
        <v>4072</v>
      </c>
    </row>
    <row r="133" spans="1:38" s="77" customFormat="1" ht="15.75" hidden="1" customHeight="1" x14ac:dyDescent="0.25">
      <c r="A133" s="64">
        <v>130</v>
      </c>
      <c r="B133" s="64" t="s">
        <v>14</v>
      </c>
      <c r="C133" s="64" t="s">
        <v>2560</v>
      </c>
      <c r="D133" s="64" t="s">
        <v>1230</v>
      </c>
      <c r="E133" s="59" t="s">
        <v>1485</v>
      </c>
      <c r="F133" s="64" t="s">
        <v>1486</v>
      </c>
      <c r="G133" s="64" t="s">
        <v>1238</v>
      </c>
      <c r="H133" s="65">
        <v>1</v>
      </c>
      <c r="I133" s="64" t="s">
        <v>18</v>
      </c>
      <c r="J133" s="64">
        <v>0</v>
      </c>
      <c r="K133" s="64">
        <v>0</v>
      </c>
      <c r="L133" s="70"/>
      <c r="M133" s="64">
        <v>0</v>
      </c>
      <c r="N133" s="64">
        <v>0</v>
      </c>
      <c r="O133" s="84"/>
      <c r="P133" s="64">
        <v>0</v>
      </c>
      <c r="Q133" s="68">
        <v>3</v>
      </c>
      <c r="R133" s="85"/>
      <c r="S133" s="64">
        <v>0</v>
      </c>
      <c r="T133" s="64">
        <v>0</v>
      </c>
      <c r="U133" s="59"/>
      <c r="V133" s="36">
        <v>0</v>
      </c>
      <c r="W133" s="36">
        <v>0</v>
      </c>
      <c r="X133" s="315"/>
      <c r="Y133" s="36">
        <v>1</v>
      </c>
      <c r="Z133" s="36">
        <v>1</v>
      </c>
      <c r="AA133" s="184"/>
      <c r="AB133" s="315"/>
      <c r="AC133" s="315"/>
      <c r="AD133" s="315"/>
      <c r="AE133" s="557"/>
      <c r="AF133" s="557"/>
      <c r="AG133" s="557"/>
      <c r="AH133" s="527">
        <f t="shared" si="17"/>
        <v>1</v>
      </c>
      <c r="AI133" s="64">
        <f t="shared" si="18"/>
        <v>4</v>
      </c>
      <c r="AJ133" s="96">
        <f t="shared" si="15"/>
        <v>0.25</v>
      </c>
      <c r="AK133" s="96">
        <f t="shared" si="16"/>
        <v>0.25</v>
      </c>
      <c r="AL133" s="64" t="s">
        <v>4074</v>
      </c>
    </row>
    <row r="134" spans="1:38" s="77" customFormat="1" ht="15.75" hidden="1" customHeight="1" x14ac:dyDescent="0.25">
      <c r="A134" s="64">
        <v>131</v>
      </c>
      <c r="B134" s="64" t="s">
        <v>14</v>
      </c>
      <c r="C134" s="64" t="s">
        <v>2560</v>
      </c>
      <c r="D134" s="64" t="s">
        <v>8</v>
      </c>
      <c r="E134" s="59" t="s">
        <v>1487</v>
      </c>
      <c r="F134" s="64" t="s">
        <v>1488</v>
      </c>
      <c r="G134" s="64" t="s">
        <v>1228</v>
      </c>
      <c r="H134" s="65">
        <v>1</v>
      </c>
      <c r="I134" s="64" t="s">
        <v>18</v>
      </c>
      <c r="J134" s="64">
        <v>0</v>
      </c>
      <c r="K134" s="64">
        <v>0</v>
      </c>
      <c r="L134" s="70"/>
      <c r="M134" s="64">
        <v>0</v>
      </c>
      <c r="N134" s="64">
        <v>0</v>
      </c>
      <c r="O134" s="84"/>
      <c r="P134" s="64">
        <v>0</v>
      </c>
      <c r="Q134" s="64">
        <v>0</v>
      </c>
      <c r="R134" s="85"/>
      <c r="S134" s="64">
        <v>0</v>
      </c>
      <c r="T134" s="64">
        <v>0</v>
      </c>
      <c r="U134" s="59"/>
      <c r="V134" s="36">
        <v>0</v>
      </c>
      <c r="W134" s="36">
        <v>0</v>
      </c>
      <c r="X134" s="315"/>
      <c r="Y134" s="36">
        <v>4</v>
      </c>
      <c r="Z134" s="36">
        <v>4</v>
      </c>
      <c r="AA134" s="184"/>
      <c r="AB134" s="315"/>
      <c r="AC134" s="315"/>
      <c r="AD134" s="315"/>
      <c r="AE134" s="557"/>
      <c r="AF134" s="557"/>
      <c r="AG134" s="557"/>
      <c r="AH134" s="527">
        <f t="shared" si="17"/>
        <v>4</v>
      </c>
      <c r="AI134" s="64">
        <f t="shared" si="18"/>
        <v>4</v>
      </c>
      <c r="AJ134" s="96">
        <f t="shared" si="15"/>
        <v>1</v>
      </c>
      <c r="AK134" s="96">
        <f t="shared" ref="AK134:AK141" si="19">+AJ134/H134</f>
        <v>1</v>
      </c>
      <c r="AL134" s="64" t="s">
        <v>4072</v>
      </c>
    </row>
    <row r="135" spans="1:38" s="77" customFormat="1" ht="15.75" hidden="1" customHeight="1" x14ac:dyDescent="0.25">
      <c r="A135" s="64">
        <v>132</v>
      </c>
      <c r="B135" s="64" t="s">
        <v>14</v>
      </c>
      <c r="C135" s="64" t="s">
        <v>2560</v>
      </c>
      <c r="D135" s="64" t="s">
        <v>8</v>
      </c>
      <c r="E135" s="59" t="s">
        <v>1489</v>
      </c>
      <c r="F135" s="64" t="s">
        <v>1490</v>
      </c>
      <c r="G135" s="64" t="s">
        <v>1228</v>
      </c>
      <c r="H135" s="65">
        <v>1</v>
      </c>
      <c r="I135" s="64" t="s">
        <v>18</v>
      </c>
      <c r="J135" s="64">
        <v>165</v>
      </c>
      <c r="K135" s="64">
        <v>165</v>
      </c>
      <c r="L135" s="87"/>
      <c r="M135" s="64">
        <v>214</v>
      </c>
      <c r="N135" s="64">
        <v>214</v>
      </c>
      <c r="O135" s="84"/>
      <c r="P135" s="64">
        <v>191</v>
      </c>
      <c r="Q135" s="64">
        <v>191</v>
      </c>
      <c r="R135" s="85"/>
      <c r="S135" s="64">
        <v>0</v>
      </c>
      <c r="T135" s="64">
        <v>0</v>
      </c>
      <c r="U135" s="59"/>
      <c r="V135" s="36">
        <v>0</v>
      </c>
      <c r="W135" s="36">
        <v>0</v>
      </c>
      <c r="X135" s="315"/>
      <c r="Y135" s="36">
        <v>249</v>
      </c>
      <c r="Z135" s="36">
        <v>249</v>
      </c>
      <c r="AA135" s="184"/>
      <c r="AB135" s="315"/>
      <c r="AC135" s="315"/>
      <c r="AD135" s="315"/>
      <c r="AE135" s="557"/>
      <c r="AF135" s="557"/>
      <c r="AG135" s="557"/>
      <c r="AH135" s="527">
        <f t="shared" si="17"/>
        <v>819</v>
      </c>
      <c r="AI135" s="64">
        <f t="shared" si="18"/>
        <v>819</v>
      </c>
      <c r="AJ135" s="96">
        <f t="shared" si="15"/>
        <v>1</v>
      </c>
      <c r="AK135" s="96">
        <f t="shared" si="19"/>
        <v>1</v>
      </c>
      <c r="AL135" s="64" t="s">
        <v>4072</v>
      </c>
    </row>
    <row r="136" spans="1:38" s="77" customFormat="1" ht="15.75" hidden="1" customHeight="1" x14ac:dyDescent="0.25">
      <c r="A136" s="64">
        <v>133</v>
      </c>
      <c r="B136" s="64" t="s">
        <v>14</v>
      </c>
      <c r="C136" s="64" t="s">
        <v>2560</v>
      </c>
      <c r="D136" s="64" t="s">
        <v>1230</v>
      </c>
      <c r="E136" s="59" t="s">
        <v>1491</v>
      </c>
      <c r="F136" s="64" t="s">
        <v>1492</v>
      </c>
      <c r="G136" s="64" t="s">
        <v>1228</v>
      </c>
      <c r="H136" s="65">
        <v>1</v>
      </c>
      <c r="I136" s="64" t="s">
        <v>18</v>
      </c>
      <c r="J136" s="64">
        <v>0</v>
      </c>
      <c r="K136" s="68">
        <v>4</v>
      </c>
      <c r="L136" s="87"/>
      <c r="M136" s="64">
        <v>1</v>
      </c>
      <c r="N136" s="68">
        <v>4</v>
      </c>
      <c r="O136" s="84"/>
      <c r="P136" s="64"/>
      <c r="Q136" s="68">
        <v>4</v>
      </c>
      <c r="R136" s="85"/>
      <c r="S136" s="64">
        <v>0</v>
      </c>
      <c r="T136" s="64">
        <v>0</v>
      </c>
      <c r="U136" s="59"/>
      <c r="V136" s="36">
        <v>0</v>
      </c>
      <c r="W136" s="36">
        <v>0</v>
      </c>
      <c r="X136" s="315"/>
      <c r="Y136" s="36">
        <v>7</v>
      </c>
      <c r="Z136" s="36">
        <v>7</v>
      </c>
      <c r="AA136" s="184"/>
      <c r="AB136" s="315"/>
      <c r="AC136" s="315"/>
      <c r="AD136" s="315"/>
      <c r="AE136" s="557"/>
      <c r="AF136" s="557"/>
      <c r="AG136" s="557"/>
      <c r="AH136" s="527">
        <f t="shared" si="17"/>
        <v>8</v>
      </c>
      <c r="AI136" s="64">
        <f t="shared" si="18"/>
        <v>19</v>
      </c>
      <c r="AJ136" s="96">
        <f t="shared" si="15"/>
        <v>0.42105263157894735</v>
      </c>
      <c r="AK136" s="96">
        <f t="shared" si="19"/>
        <v>0.42105263157894735</v>
      </c>
      <c r="AL136" s="64" t="s">
        <v>4074</v>
      </c>
    </row>
    <row r="137" spans="1:38" s="77" customFormat="1" ht="15.75" hidden="1" customHeight="1" x14ac:dyDescent="0.25">
      <c r="A137" s="64">
        <v>134</v>
      </c>
      <c r="B137" s="64" t="s">
        <v>14</v>
      </c>
      <c r="C137" s="64" t="s">
        <v>2560</v>
      </c>
      <c r="D137" s="64" t="s">
        <v>8</v>
      </c>
      <c r="E137" s="59" t="s">
        <v>1493</v>
      </c>
      <c r="F137" s="64" t="s">
        <v>1494</v>
      </c>
      <c r="G137" s="64" t="s">
        <v>1228</v>
      </c>
      <c r="H137" s="65">
        <v>1</v>
      </c>
      <c r="I137" s="64" t="s">
        <v>18</v>
      </c>
      <c r="J137" s="64">
        <v>0</v>
      </c>
      <c r="K137" s="64">
        <v>0</v>
      </c>
      <c r="L137" s="70"/>
      <c r="M137" s="64">
        <v>0</v>
      </c>
      <c r="N137" s="64">
        <v>0</v>
      </c>
      <c r="O137" s="84"/>
      <c r="P137" s="64">
        <v>0</v>
      </c>
      <c r="Q137" s="64">
        <v>0</v>
      </c>
      <c r="R137" s="85"/>
      <c r="S137" s="64">
        <v>0</v>
      </c>
      <c r="T137" s="64">
        <v>0</v>
      </c>
      <c r="U137" s="59"/>
      <c r="V137" s="36">
        <v>0</v>
      </c>
      <c r="W137" s="36">
        <v>0</v>
      </c>
      <c r="X137" s="315"/>
      <c r="Y137" s="36">
        <v>221</v>
      </c>
      <c r="Z137" s="36">
        <v>221</v>
      </c>
      <c r="AA137" s="184"/>
      <c r="AB137" s="315"/>
      <c r="AC137" s="315"/>
      <c r="AD137" s="315"/>
      <c r="AE137" s="557"/>
      <c r="AF137" s="557"/>
      <c r="AG137" s="557"/>
      <c r="AH137" s="527">
        <f t="shared" si="17"/>
        <v>221</v>
      </c>
      <c r="AI137" s="64">
        <f t="shared" si="18"/>
        <v>221</v>
      </c>
      <c r="AJ137" s="96">
        <f t="shared" si="15"/>
        <v>1</v>
      </c>
      <c r="AK137" s="96">
        <f t="shared" si="19"/>
        <v>1</v>
      </c>
      <c r="AL137" s="64" t="s">
        <v>4072</v>
      </c>
    </row>
    <row r="138" spans="1:38" s="77" customFormat="1" ht="15.75" hidden="1" customHeight="1" x14ac:dyDescent="0.25">
      <c r="A138" s="64">
        <v>135</v>
      </c>
      <c r="B138" s="64" t="s">
        <v>14</v>
      </c>
      <c r="C138" s="64" t="s">
        <v>2560</v>
      </c>
      <c r="D138" s="64" t="s">
        <v>8</v>
      </c>
      <c r="E138" s="59" t="s">
        <v>1495</v>
      </c>
      <c r="F138" s="64" t="s">
        <v>1496</v>
      </c>
      <c r="G138" s="64" t="s">
        <v>1228</v>
      </c>
      <c r="H138" s="65">
        <v>1</v>
      </c>
      <c r="I138" s="64" t="s">
        <v>18</v>
      </c>
      <c r="J138" s="64">
        <v>0</v>
      </c>
      <c r="K138" s="64">
        <v>0</v>
      </c>
      <c r="L138" s="70"/>
      <c r="M138" s="64">
        <v>0</v>
      </c>
      <c r="N138" s="64">
        <v>0</v>
      </c>
      <c r="O138" s="84"/>
      <c r="P138" s="64">
        <v>0</v>
      </c>
      <c r="Q138" s="64">
        <v>0</v>
      </c>
      <c r="R138" s="85"/>
      <c r="S138" s="64">
        <v>0</v>
      </c>
      <c r="T138" s="64">
        <v>0</v>
      </c>
      <c r="U138" s="59"/>
      <c r="V138" s="36">
        <v>0</v>
      </c>
      <c r="W138" s="36">
        <v>0</v>
      </c>
      <c r="X138" s="315"/>
      <c r="Y138" s="36">
        <v>27</v>
      </c>
      <c r="Z138" s="36">
        <v>27</v>
      </c>
      <c r="AA138" s="184"/>
      <c r="AB138" s="315"/>
      <c r="AC138" s="315"/>
      <c r="AD138" s="315"/>
      <c r="AE138" s="557"/>
      <c r="AF138" s="557"/>
      <c r="AG138" s="557"/>
      <c r="AH138" s="527">
        <f t="shared" si="17"/>
        <v>27</v>
      </c>
      <c r="AI138" s="64">
        <f t="shared" si="18"/>
        <v>27</v>
      </c>
      <c r="AJ138" s="96">
        <f t="shared" si="15"/>
        <v>1</v>
      </c>
      <c r="AK138" s="96">
        <f t="shared" si="19"/>
        <v>1</v>
      </c>
      <c r="AL138" s="64" t="s">
        <v>4072</v>
      </c>
    </row>
    <row r="139" spans="1:38" s="77" customFormat="1" ht="15.75" hidden="1" customHeight="1" x14ac:dyDescent="0.25">
      <c r="A139" s="64">
        <v>136</v>
      </c>
      <c r="B139" s="64" t="s">
        <v>14</v>
      </c>
      <c r="C139" s="64" t="s">
        <v>2560</v>
      </c>
      <c r="D139" s="64" t="s">
        <v>1230</v>
      </c>
      <c r="E139" s="59" t="s">
        <v>1497</v>
      </c>
      <c r="F139" s="64" t="s">
        <v>1498</v>
      </c>
      <c r="G139" s="64" t="s">
        <v>1228</v>
      </c>
      <c r="H139" s="65">
        <v>1</v>
      </c>
      <c r="I139" s="64" t="s">
        <v>18</v>
      </c>
      <c r="J139" s="64">
        <v>169</v>
      </c>
      <c r="K139" s="64">
        <v>169</v>
      </c>
      <c r="L139" s="87"/>
      <c r="M139" s="64">
        <v>177</v>
      </c>
      <c r="N139" s="64">
        <v>177</v>
      </c>
      <c r="O139" s="84"/>
      <c r="P139" s="86">
        <v>276</v>
      </c>
      <c r="Q139" s="86">
        <v>276</v>
      </c>
      <c r="R139" s="85"/>
      <c r="S139" s="64">
        <v>449</v>
      </c>
      <c r="T139" s="64">
        <v>449</v>
      </c>
      <c r="U139" s="90"/>
      <c r="V139" s="36">
        <v>0</v>
      </c>
      <c r="W139" s="36">
        <v>0</v>
      </c>
      <c r="X139" s="315"/>
      <c r="Y139" s="36">
        <v>140</v>
      </c>
      <c r="Z139" s="36">
        <v>140</v>
      </c>
      <c r="AA139" s="184"/>
      <c r="AB139" s="315"/>
      <c r="AC139" s="315"/>
      <c r="AD139" s="315"/>
      <c r="AE139" s="557"/>
      <c r="AF139" s="557"/>
      <c r="AG139" s="557"/>
      <c r="AH139" s="527">
        <f t="shared" si="17"/>
        <v>1211</v>
      </c>
      <c r="AI139" s="64">
        <f t="shared" si="18"/>
        <v>1211</v>
      </c>
      <c r="AJ139" s="96">
        <f t="shared" si="15"/>
        <v>1</v>
      </c>
      <c r="AK139" s="96">
        <f t="shared" si="19"/>
        <v>1</v>
      </c>
      <c r="AL139" s="64" t="s">
        <v>4072</v>
      </c>
    </row>
    <row r="140" spans="1:38" s="77" customFormat="1" ht="15.75" hidden="1" customHeight="1" x14ac:dyDescent="0.25">
      <c r="A140" s="64">
        <v>137</v>
      </c>
      <c r="B140" s="64" t="s">
        <v>14</v>
      </c>
      <c r="C140" s="64" t="s">
        <v>2560</v>
      </c>
      <c r="D140" s="64" t="s">
        <v>8</v>
      </c>
      <c r="E140" s="59" t="s">
        <v>1499</v>
      </c>
      <c r="F140" s="64" t="s">
        <v>1500</v>
      </c>
      <c r="G140" s="64" t="s">
        <v>1228</v>
      </c>
      <c r="H140" s="65">
        <v>1</v>
      </c>
      <c r="I140" s="64" t="s">
        <v>18</v>
      </c>
      <c r="J140" s="64">
        <v>0</v>
      </c>
      <c r="K140" s="68">
        <v>1</v>
      </c>
      <c r="L140" s="87"/>
      <c r="M140" s="64">
        <v>0</v>
      </c>
      <c r="N140" s="68">
        <v>1</v>
      </c>
      <c r="O140" s="84"/>
      <c r="P140" s="64"/>
      <c r="Q140" s="68">
        <v>1</v>
      </c>
      <c r="R140" s="85"/>
      <c r="S140" s="64">
        <v>0</v>
      </c>
      <c r="T140" s="86">
        <v>2</v>
      </c>
      <c r="U140" s="59"/>
      <c r="V140" s="36">
        <v>0</v>
      </c>
      <c r="W140" s="86">
        <v>3</v>
      </c>
      <c r="X140" s="315"/>
      <c r="Y140" s="36">
        <v>0</v>
      </c>
      <c r="Z140" s="36">
        <v>0</v>
      </c>
      <c r="AA140" s="184"/>
      <c r="AB140" s="315"/>
      <c r="AC140" s="315"/>
      <c r="AD140" s="315"/>
      <c r="AE140" s="557"/>
      <c r="AF140" s="557"/>
      <c r="AG140" s="557"/>
      <c r="AH140" s="527">
        <f t="shared" si="17"/>
        <v>0</v>
      </c>
      <c r="AI140" s="64">
        <f t="shared" si="18"/>
        <v>8</v>
      </c>
      <c r="AJ140" s="96">
        <f t="shared" si="15"/>
        <v>0</v>
      </c>
      <c r="AK140" s="96">
        <f t="shared" si="19"/>
        <v>0</v>
      </c>
      <c r="AL140" s="64" t="s">
        <v>4074</v>
      </c>
    </row>
    <row r="141" spans="1:38" s="77" customFormat="1" ht="15.75" hidden="1" customHeight="1" x14ac:dyDescent="0.25">
      <c r="A141" s="64">
        <v>138</v>
      </c>
      <c r="B141" s="64" t="s">
        <v>14</v>
      </c>
      <c r="C141" s="64" t="s">
        <v>2560</v>
      </c>
      <c r="D141" s="64" t="s">
        <v>8</v>
      </c>
      <c r="E141" s="59" t="s">
        <v>1501</v>
      </c>
      <c r="F141" s="64" t="s">
        <v>1502</v>
      </c>
      <c r="G141" s="64" t="s">
        <v>1371</v>
      </c>
      <c r="H141" s="65">
        <v>1</v>
      </c>
      <c r="I141" s="64" t="s">
        <v>18</v>
      </c>
      <c r="J141" s="68">
        <v>0</v>
      </c>
      <c r="K141" s="68">
        <v>0</v>
      </c>
      <c r="L141" s="83" t="s">
        <v>26</v>
      </c>
      <c r="M141" s="64">
        <v>0</v>
      </c>
      <c r="N141" s="64">
        <v>0</v>
      </c>
      <c r="O141" s="84"/>
      <c r="P141" s="68">
        <v>0</v>
      </c>
      <c r="Q141" s="68">
        <v>0</v>
      </c>
      <c r="R141" s="67" t="s">
        <v>26</v>
      </c>
      <c r="S141" s="64">
        <v>0</v>
      </c>
      <c r="T141" s="64">
        <v>0</v>
      </c>
      <c r="U141" s="59"/>
      <c r="V141" s="36">
        <v>0</v>
      </c>
      <c r="W141" s="36">
        <v>0</v>
      </c>
      <c r="X141" s="315"/>
      <c r="Y141" s="36">
        <v>56</v>
      </c>
      <c r="Z141" s="36">
        <v>56</v>
      </c>
      <c r="AA141" s="184"/>
      <c r="AB141" s="315"/>
      <c r="AC141" s="315"/>
      <c r="AD141" s="315"/>
      <c r="AE141" s="557"/>
      <c r="AF141" s="557"/>
      <c r="AG141" s="557"/>
      <c r="AH141" s="527">
        <f t="shared" si="17"/>
        <v>56</v>
      </c>
      <c r="AI141" s="64">
        <f t="shared" si="18"/>
        <v>56</v>
      </c>
      <c r="AJ141" s="96">
        <f t="shared" si="15"/>
        <v>1</v>
      </c>
      <c r="AK141" s="96">
        <f t="shared" si="19"/>
        <v>1</v>
      </c>
      <c r="AL141" s="64" t="s">
        <v>4072</v>
      </c>
    </row>
    <row r="142" spans="1:38" s="77" customFormat="1" ht="15.75" hidden="1" customHeight="1" x14ac:dyDescent="0.25">
      <c r="A142" s="64">
        <v>139</v>
      </c>
      <c r="B142" s="64" t="s">
        <v>568</v>
      </c>
      <c r="C142" s="64" t="s">
        <v>1503</v>
      </c>
      <c r="D142" s="64" t="s">
        <v>1254</v>
      </c>
      <c r="E142" s="59" t="s">
        <v>1504</v>
      </c>
      <c r="F142" s="64" t="s">
        <v>1505</v>
      </c>
      <c r="G142" s="64" t="s">
        <v>1224</v>
      </c>
      <c r="H142" s="93">
        <v>5</v>
      </c>
      <c r="I142" s="64" t="s">
        <v>786</v>
      </c>
      <c r="J142" s="68">
        <v>0</v>
      </c>
      <c r="K142" s="68">
        <v>0</v>
      </c>
      <c r="L142" s="83" t="s">
        <v>26</v>
      </c>
      <c r="M142" s="68">
        <v>0</v>
      </c>
      <c r="N142" s="68">
        <v>0</v>
      </c>
      <c r="O142" s="67" t="s">
        <v>26</v>
      </c>
      <c r="P142" s="68">
        <v>0</v>
      </c>
      <c r="Q142" s="68">
        <v>0</v>
      </c>
      <c r="R142" s="67" t="s">
        <v>26</v>
      </c>
      <c r="S142" s="68">
        <v>0</v>
      </c>
      <c r="T142" s="68">
        <v>0</v>
      </c>
      <c r="U142" s="67" t="s">
        <v>26</v>
      </c>
      <c r="V142" s="68">
        <v>0</v>
      </c>
      <c r="W142" s="68">
        <v>0</v>
      </c>
      <c r="X142" s="67" t="s">
        <v>26</v>
      </c>
      <c r="Y142" s="68">
        <v>0</v>
      </c>
      <c r="Z142" s="68">
        <v>0</v>
      </c>
      <c r="AA142" s="452" t="s">
        <v>26</v>
      </c>
      <c r="AB142" s="59"/>
      <c r="AC142" s="59"/>
      <c r="AD142" s="59"/>
      <c r="AE142" s="556"/>
      <c r="AF142" s="556"/>
      <c r="AG142" s="556"/>
      <c r="AH142" s="529"/>
      <c r="AI142" s="88"/>
      <c r="AJ142" s="88"/>
      <c r="AK142" s="88"/>
      <c r="AL142" s="64" t="s">
        <v>4070</v>
      </c>
    </row>
    <row r="143" spans="1:38" s="77" customFormat="1" ht="15.75" hidden="1" customHeight="1" x14ac:dyDescent="0.25">
      <c r="A143" s="64">
        <v>140</v>
      </c>
      <c r="B143" s="64" t="s">
        <v>568</v>
      </c>
      <c r="C143" s="64" t="s">
        <v>1503</v>
      </c>
      <c r="D143" s="64" t="s">
        <v>1225</v>
      </c>
      <c r="E143" s="59" t="s">
        <v>1506</v>
      </c>
      <c r="F143" s="64" t="s">
        <v>1507</v>
      </c>
      <c r="G143" s="64" t="s">
        <v>1224</v>
      </c>
      <c r="H143" s="93">
        <v>59</v>
      </c>
      <c r="I143" s="64" t="s">
        <v>786</v>
      </c>
      <c r="J143" s="68">
        <v>0</v>
      </c>
      <c r="K143" s="68">
        <v>0</v>
      </c>
      <c r="L143" s="83" t="s">
        <v>26</v>
      </c>
      <c r="M143" s="68">
        <v>0</v>
      </c>
      <c r="N143" s="68">
        <v>0</v>
      </c>
      <c r="O143" s="67" t="s">
        <v>26</v>
      </c>
      <c r="P143" s="68">
        <v>0</v>
      </c>
      <c r="Q143" s="68">
        <v>0</v>
      </c>
      <c r="R143" s="67" t="s">
        <v>26</v>
      </c>
      <c r="S143" s="68">
        <v>0</v>
      </c>
      <c r="T143" s="68">
        <v>0</v>
      </c>
      <c r="U143" s="67" t="s">
        <v>26</v>
      </c>
      <c r="V143" s="68">
        <v>0</v>
      </c>
      <c r="W143" s="68">
        <v>0</v>
      </c>
      <c r="X143" s="67" t="s">
        <v>26</v>
      </c>
      <c r="Y143" s="68">
        <v>0</v>
      </c>
      <c r="Z143" s="68">
        <v>0</v>
      </c>
      <c r="AA143" s="452" t="s">
        <v>26</v>
      </c>
      <c r="AB143" s="59"/>
      <c r="AC143" s="59"/>
      <c r="AD143" s="59"/>
      <c r="AE143" s="556"/>
      <c r="AF143" s="556"/>
      <c r="AG143" s="556"/>
      <c r="AH143" s="529"/>
      <c r="AI143" s="88"/>
      <c r="AJ143" s="88"/>
      <c r="AK143" s="89"/>
      <c r="AL143" s="64" t="s">
        <v>4070</v>
      </c>
    </row>
    <row r="144" spans="1:38" s="77" customFormat="1" ht="15.75" hidden="1" customHeight="1" x14ac:dyDescent="0.25">
      <c r="A144" s="64">
        <v>141</v>
      </c>
      <c r="B144" s="64" t="s">
        <v>568</v>
      </c>
      <c r="C144" s="64" t="s">
        <v>1503</v>
      </c>
      <c r="D144" s="64" t="s">
        <v>1230</v>
      </c>
      <c r="E144" s="59" t="s">
        <v>1508</v>
      </c>
      <c r="F144" s="64" t="s">
        <v>1509</v>
      </c>
      <c r="G144" s="64" t="s">
        <v>1228</v>
      </c>
      <c r="H144" s="65">
        <v>1</v>
      </c>
      <c r="I144" s="64" t="s">
        <v>18</v>
      </c>
      <c r="J144" s="64">
        <v>13</v>
      </c>
      <c r="K144" s="68">
        <v>10</v>
      </c>
      <c r="L144" s="87"/>
      <c r="M144" s="64">
        <v>13</v>
      </c>
      <c r="N144" s="68">
        <v>10</v>
      </c>
      <c r="O144" s="84" t="s">
        <v>2496</v>
      </c>
      <c r="P144" s="64">
        <v>13</v>
      </c>
      <c r="Q144" s="68">
        <v>10</v>
      </c>
      <c r="R144" s="85" t="s">
        <v>2869</v>
      </c>
      <c r="S144" s="64">
        <v>10</v>
      </c>
      <c r="T144" s="64">
        <v>15</v>
      </c>
      <c r="U144" s="73" t="s">
        <v>3107</v>
      </c>
      <c r="V144" s="36">
        <v>23</v>
      </c>
      <c r="W144" s="36">
        <v>26</v>
      </c>
      <c r="X144" s="373" t="s">
        <v>3460</v>
      </c>
      <c r="Y144" s="5">
        <v>21</v>
      </c>
      <c r="Z144" s="5">
        <v>22</v>
      </c>
      <c r="AA144" s="512" t="s">
        <v>3952</v>
      </c>
      <c r="AB144" s="183"/>
      <c r="AC144" s="183"/>
      <c r="AD144" s="183"/>
      <c r="AE144" s="558"/>
      <c r="AF144" s="558"/>
      <c r="AG144" s="558"/>
      <c r="AH144" s="527">
        <f>J144+M144+P144+S144+V144+Y144</f>
        <v>93</v>
      </c>
      <c r="AI144" s="64">
        <f>K144+N144+Q144+T144+W144+Z144</f>
        <v>93</v>
      </c>
      <c r="AJ144" s="96">
        <f t="shared" ref="AJ144:AJ153" si="20">+AH144/AI144</f>
        <v>1</v>
      </c>
      <c r="AK144" s="96">
        <f>+AJ144/H144</f>
        <v>1</v>
      </c>
      <c r="AL144" s="64" t="s">
        <v>4072</v>
      </c>
    </row>
    <row r="145" spans="1:38" s="77" customFormat="1" ht="15.75" hidden="1" customHeight="1" x14ac:dyDescent="0.25">
      <c r="A145" s="64">
        <v>142</v>
      </c>
      <c r="B145" s="64" t="s">
        <v>568</v>
      </c>
      <c r="C145" s="64" t="s">
        <v>1503</v>
      </c>
      <c r="D145" s="64" t="s">
        <v>8</v>
      </c>
      <c r="E145" s="59" t="s">
        <v>1510</v>
      </c>
      <c r="F145" s="64" t="s">
        <v>1511</v>
      </c>
      <c r="G145" s="64" t="s">
        <v>1224</v>
      </c>
      <c r="H145" s="65">
        <v>1</v>
      </c>
      <c r="I145" s="64" t="s">
        <v>18</v>
      </c>
      <c r="J145" s="68">
        <v>0</v>
      </c>
      <c r="K145" s="68">
        <v>0</v>
      </c>
      <c r="L145" s="83" t="s">
        <v>26</v>
      </c>
      <c r="M145" s="68">
        <v>0</v>
      </c>
      <c r="N145" s="68">
        <v>0</v>
      </c>
      <c r="O145" s="67" t="s">
        <v>26</v>
      </c>
      <c r="P145" s="68">
        <v>0</v>
      </c>
      <c r="Q145" s="68">
        <v>0</v>
      </c>
      <c r="R145" s="67" t="s">
        <v>26</v>
      </c>
      <c r="S145" s="68">
        <v>0</v>
      </c>
      <c r="T145" s="68">
        <v>0</v>
      </c>
      <c r="U145" s="67" t="s">
        <v>26</v>
      </c>
      <c r="V145" s="68">
        <v>0</v>
      </c>
      <c r="W145" s="68">
        <v>0</v>
      </c>
      <c r="X145" s="67" t="s">
        <v>26</v>
      </c>
      <c r="Y145" s="68">
        <v>0</v>
      </c>
      <c r="Z145" s="68">
        <v>0</v>
      </c>
      <c r="AA145" s="452" t="s">
        <v>26</v>
      </c>
      <c r="AB145" s="59"/>
      <c r="AC145" s="59"/>
      <c r="AD145" s="59"/>
      <c r="AE145" s="556"/>
      <c r="AF145" s="556"/>
      <c r="AG145" s="556"/>
      <c r="AH145" s="527"/>
      <c r="AI145" s="64"/>
      <c r="AJ145" s="96"/>
      <c r="AK145" s="96"/>
      <c r="AL145" s="64" t="s">
        <v>4070</v>
      </c>
    </row>
    <row r="146" spans="1:38" s="77" customFormat="1" ht="15.75" hidden="1" customHeight="1" x14ac:dyDescent="0.25">
      <c r="A146" s="64">
        <v>143</v>
      </c>
      <c r="B146" s="64" t="s">
        <v>568</v>
      </c>
      <c r="C146" s="64" t="s">
        <v>1503</v>
      </c>
      <c r="D146" s="64" t="s">
        <v>8</v>
      </c>
      <c r="E146" s="59" t="s">
        <v>1512</v>
      </c>
      <c r="F146" s="64" t="s">
        <v>1513</v>
      </c>
      <c r="G146" s="64" t="s">
        <v>1257</v>
      </c>
      <c r="H146" s="65">
        <v>1</v>
      </c>
      <c r="I146" s="64" t="s">
        <v>18</v>
      </c>
      <c r="J146" s="68">
        <v>0</v>
      </c>
      <c r="K146" s="68">
        <v>0</v>
      </c>
      <c r="L146" s="83" t="s">
        <v>26</v>
      </c>
      <c r="M146" s="68">
        <v>0</v>
      </c>
      <c r="N146" s="68">
        <v>0</v>
      </c>
      <c r="O146" s="67" t="s">
        <v>26</v>
      </c>
      <c r="P146" s="68">
        <v>0</v>
      </c>
      <c r="Q146" s="68">
        <v>0</v>
      </c>
      <c r="R146" s="67" t="s">
        <v>26</v>
      </c>
      <c r="S146" s="68">
        <v>0</v>
      </c>
      <c r="T146" s="68">
        <v>0</v>
      </c>
      <c r="U146" s="67" t="s">
        <v>26</v>
      </c>
      <c r="V146" s="68">
        <v>0</v>
      </c>
      <c r="W146" s="68">
        <v>0</v>
      </c>
      <c r="X146" s="67" t="s">
        <v>26</v>
      </c>
      <c r="Y146" s="5">
        <v>0</v>
      </c>
      <c r="Z146" s="5">
        <v>1</v>
      </c>
      <c r="AA146" s="196"/>
      <c r="AB146" s="183"/>
      <c r="AC146" s="183"/>
      <c r="AD146" s="183"/>
      <c r="AE146" s="558"/>
      <c r="AF146" s="558"/>
      <c r="AG146" s="558"/>
      <c r="AH146" s="527">
        <f t="shared" ref="AH146:AH169" si="21">J146+M146+P146+S146+V146+Y146</f>
        <v>0</v>
      </c>
      <c r="AI146" s="64">
        <f t="shared" ref="AI146:AI169" si="22">K146+N146+Q146+T146+W146+Z146</f>
        <v>1</v>
      </c>
      <c r="AJ146" s="96">
        <f t="shared" si="20"/>
        <v>0</v>
      </c>
      <c r="AK146" s="96">
        <f t="shared" ref="AK146:AK177" si="23">+AJ146/H146</f>
        <v>0</v>
      </c>
      <c r="AL146" s="64" t="s">
        <v>4074</v>
      </c>
    </row>
    <row r="147" spans="1:38" s="77" customFormat="1" ht="15.75" hidden="1" customHeight="1" x14ac:dyDescent="0.25">
      <c r="A147" s="64">
        <v>144</v>
      </c>
      <c r="B147" s="64" t="s">
        <v>568</v>
      </c>
      <c r="C147" s="64" t="s">
        <v>1503</v>
      </c>
      <c r="D147" s="64" t="s">
        <v>8</v>
      </c>
      <c r="E147" s="59" t="s">
        <v>1514</v>
      </c>
      <c r="F147" s="64" t="s">
        <v>1515</v>
      </c>
      <c r="G147" s="64" t="s">
        <v>1238</v>
      </c>
      <c r="H147" s="65">
        <v>1</v>
      </c>
      <c r="I147" s="64" t="s">
        <v>18</v>
      </c>
      <c r="J147" s="68">
        <v>0</v>
      </c>
      <c r="K147" s="68">
        <v>0</v>
      </c>
      <c r="L147" s="83" t="s">
        <v>26</v>
      </c>
      <c r="M147" s="68">
        <v>0</v>
      </c>
      <c r="N147" s="68">
        <v>0</v>
      </c>
      <c r="O147" s="67" t="s">
        <v>26</v>
      </c>
      <c r="P147" s="64">
        <v>0</v>
      </c>
      <c r="Q147" s="68">
        <v>3</v>
      </c>
      <c r="R147" s="85"/>
      <c r="S147" s="68">
        <v>0</v>
      </c>
      <c r="T147" s="68">
        <v>0</v>
      </c>
      <c r="U147" s="67" t="s">
        <v>26</v>
      </c>
      <c r="V147" s="68">
        <v>0</v>
      </c>
      <c r="W147" s="68">
        <v>0</v>
      </c>
      <c r="X147" s="67" t="s">
        <v>26</v>
      </c>
      <c r="Y147" s="5">
        <v>2</v>
      </c>
      <c r="Z147" s="5">
        <v>1</v>
      </c>
      <c r="AA147" s="196" t="s">
        <v>3953</v>
      </c>
      <c r="AB147" s="183"/>
      <c r="AC147" s="183"/>
      <c r="AD147" s="183"/>
      <c r="AE147" s="558"/>
      <c r="AF147" s="558"/>
      <c r="AG147" s="558"/>
      <c r="AH147" s="527">
        <f t="shared" si="21"/>
        <v>2</v>
      </c>
      <c r="AI147" s="64">
        <f t="shared" si="22"/>
        <v>4</v>
      </c>
      <c r="AJ147" s="96">
        <f t="shared" si="20"/>
        <v>0.5</v>
      </c>
      <c r="AK147" s="96">
        <f t="shared" si="23"/>
        <v>0.5</v>
      </c>
      <c r="AL147" s="64" t="s">
        <v>4074</v>
      </c>
    </row>
    <row r="148" spans="1:38" s="77" customFormat="1" ht="15.75" hidden="1" customHeight="1" x14ac:dyDescent="0.25">
      <c r="A148" s="64">
        <v>145</v>
      </c>
      <c r="B148" s="64" t="s">
        <v>568</v>
      </c>
      <c r="C148" s="64" t="s">
        <v>1503</v>
      </c>
      <c r="D148" s="64" t="s">
        <v>8</v>
      </c>
      <c r="E148" s="59" t="s">
        <v>1516</v>
      </c>
      <c r="F148" s="64" t="s">
        <v>1517</v>
      </c>
      <c r="G148" s="64" t="s">
        <v>1257</v>
      </c>
      <c r="H148" s="65">
        <v>1</v>
      </c>
      <c r="I148" s="64" t="s">
        <v>18</v>
      </c>
      <c r="J148" s="68">
        <v>0</v>
      </c>
      <c r="K148" s="68">
        <v>0</v>
      </c>
      <c r="L148" s="83" t="s">
        <v>26</v>
      </c>
      <c r="M148" s="68">
        <v>0</v>
      </c>
      <c r="N148" s="68">
        <v>0</v>
      </c>
      <c r="O148" s="67" t="s">
        <v>26</v>
      </c>
      <c r="P148" s="68">
        <v>0</v>
      </c>
      <c r="Q148" s="68">
        <v>0</v>
      </c>
      <c r="R148" s="67" t="s">
        <v>26</v>
      </c>
      <c r="S148" s="68">
        <v>0</v>
      </c>
      <c r="T148" s="68">
        <v>0</v>
      </c>
      <c r="U148" s="67" t="s">
        <v>26</v>
      </c>
      <c r="V148" s="68">
        <v>0</v>
      </c>
      <c r="W148" s="68">
        <v>0</v>
      </c>
      <c r="X148" s="67" t="s">
        <v>26</v>
      </c>
      <c r="Y148" s="5">
        <v>0</v>
      </c>
      <c r="Z148" s="5">
        <v>16</v>
      </c>
      <c r="AA148" s="196"/>
      <c r="AB148" s="183"/>
      <c r="AC148" s="183"/>
      <c r="AD148" s="183"/>
      <c r="AE148" s="558"/>
      <c r="AF148" s="558"/>
      <c r="AG148" s="558"/>
      <c r="AH148" s="527">
        <f t="shared" si="21"/>
        <v>0</v>
      </c>
      <c r="AI148" s="64">
        <f t="shared" si="22"/>
        <v>16</v>
      </c>
      <c r="AJ148" s="96">
        <f t="shared" si="20"/>
        <v>0</v>
      </c>
      <c r="AK148" s="96">
        <f t="shared" si="23"/>
        <v>0</v>
      </c>
      <c r="AL148" s="64" t="s">
        <v>4074</v>
      </c>
    </row>
    <row r="149" spans="1:38" s="77" customFormat="1" ht="15.75" hidden="1" customHeight="1" x14ac:dyDescent="0.25">
      <c r="A149" s="64">
        <v>146</v>
      </c>
      <c r="B149" s="64" t="s">
        <v>568</v>
      </c>
      <c r="C149" s="64" t="s">
        <v>1503</v>
      </c>
      <c r="D149" s="64" t="s">
        <v>1230</v>
      </c>
      <c r="E149" s="59" t="s">
        <v>3655</v>
      </c>
      <c r="F149" s="64" t="s">
        <v>1518</v>
      </c>
      <c r="G149" s="64" t="s">
        <v>1238</v>
      </c>
      <c r="H149" s="65">
        <v>1</v>
      </c>
      <c r="I149" s="64" t="s">
        <v>18</v>
      </c>
      <c r="J149" s="68">
        <v>0</v>
      </c>
      <c r="K149" s="68">
        <v>0</v>
      </c>
      <c r="L149" s="83" t="s">
        <v>26</v>
      </c>
      <c r="M149" s="68">
        <v>0</v>
      </c>
      <c r="N149" s="68">
        <v>0</v>
      </c>
      <c r="O149" s="67" t="s">
        <v>26</v>
      </c>
      <c r="P149" s="64">
        <v>7</v>
      </c>
      <c r="Q149" s="68">
        <v>3</v>
      </c>
      <c r="R149" s="85" t="s">
        <v>2870</v>
      </c>
      <c r="S149" s="68">
        <v>0</v>
      </c>
      <c r="T149" s="68">
        <v>0</v>
      </c>
      <c r="U149" s="67" t="s">
        <v>26</v>
      </c>
      <c r="V149" s="68">
        <v>0</v>
      </c>
      <c r="W149" s="68">
        <v>0</v>
      </c>
      <c r="X149" s="67" t="s">
        <v>26</v>
      </c>
      <c r="Y149" s="5">
        <v>6</v>
      </c>
      <c r="Z149" s="5">
        <v>10</v>
      </c>
      <c r="AA149" s="512" t="s">
        <v>3954</v>
      </c>
      <c r="AB149" s="183"/>
      <c r="AC149" s="183"/>
      <c r="AD149" s="183"/>
      <c r="AE149" s="558"/>
      <c r="AF149" s="558"/>
      <c r="AG149" s="558"/>
      <c r="AH149" s="527">
        <f t="shared" si="21"/>
        <v>13</v>
      </c>
      <c r="AI149" s="64">
        <f t="shared" si="22"/>
        <v>13</v>
      </c>
      <c r="AJ149" s="96">
        <f t="shared" si="20"/>
        <v>1</v>
      </c>
      <c r="AK149" s="96">
        <f t="shared" si="23"/>
        <v>1</v>
      </c>
      <c r="AL149" s="64" t="s">
        <v>4072</v>
      </c>
    </row>
    <row r="150" spans="1:38" s="77" customFormat="1" ht="15.75" hidden="1" customHeight="1" x14ac:dyDescent="0.25">
      <c r="A150" s="64">
        <v>147</v>
      </c>
      <c r="B150" s="64" t="s">
        <v>568</v>
      </c>
      <c r="C150" s="64" t="s">
        <v>1503</v>
      </c>
      <c r="D150" s="64" t="s">
        <v>8</v>
      </c>
      <c r="E150" s="59" t="s">
        <v>1519</v>
      </c>
      <c r="F150" s="64" t="s">
        <v>1520</v>
      </c>
      <c r="G150" s="64" t="s">
        <v>1257</v>
      </c>
      <c r="H150" s="65">
        <v>1</v>
      </c>
      <c r="I150" s="64" t="s">
        <v>18</v>
      </c>
      <c r="J150" s="68">
        <v>0</v>
      </c>
      <c r="K150" s="68">
        <v>0</v>
      </c>
      <c r="L150" s="83" t="s">
        <v>26</v>
      </c>
      <c r="M150" s="68">
        <v>0</v>
      </c>
      <c r="N150" s="68">
        <v>0</v>
      </c>
      <c r="O150" s="67" t="s">
        <v>26</v>
      </c>
      <c r="P150" s="68">
        <v>0</v>
      </c>
      <c r="Q150" s="68">
        <v>0</v>
      </c>
      <c r="R150" s="67" t="s">
        <v>26</v>
      </c>
      <c r="S150" s="68">
        <v>0</v>
      </c>
      <c r="T150" s="68">
        <v>0</v>
      </c>
      <c r="U150" s="67" t="s">
        <v>26</v>
      </c>
      <c r="V150" s="68">
        <v>0</v>
      </c>
      <c r="W150" s="68">
        <v>0</v>
      </c>
      <c r="X150" s="67" t="s">
        <v>26</v>
      </c>
      <c r="Y150" s="5">
        <v>0</v>
      </c>
      <c r="Z150" s="5">
        <v>1</v>
      </c>
      <c r="AA150" s="512"/>
      <c r="AB150" s="183"/>
      <c r="AC150" s="183"/>
      <c r="AD150" s="183"/>
      <c r="AE150" s="558"/>
      <c r="AF150" s="558"/>
      <c r="AG150" s="558"/>
      <c r="AH150" s="527">
        <f t="shared" si="21"/>
        <v>0</v>
      </c>
      <c r="AI150" s="64">
        <f t="shared" si="22"/>
        <v>1</v>
      </c>
      <c r="AJ150" s="96">
        <f t="shared" si="20"/>
        <v>0</v>
      </c>
      <c r="AK150" s="96">
        <f t="shared" si="23"/>
        <v>0</v>
      </c>
      <c r="AL150" s="64" t="s">
        <v>4074</v>
      </c>
    </row>
    <row r="151" spans="1:38" s="77" customFormat="1" ht="15.75" hidden="1" customHeight="1" x14ac:dyDescent="0.25">
      <c r="A151" s="64">
        <v>148</v>
      </c>
      <c r="B151" s="64" t="s">
        <v>568</v>
      </c>
      <c r="C151" s="64" t="s">
        <v>1503</v>
      </c>
      <c r="D151" s="64" t="s">
        <v>8</v>
      </c>
      <c r="E151" s="59" t="s">
        <v>1521</v>
      </c>
      <c r="F151" s="64" t="s">
        <v>1522</v>
      </c>
      <c r="G151" s="64" t="s">
        <v>1257</v>
      </c>
      <c r="H151" s="65">
        <v>1</v>
      </c>
      <c r="I151" s="64" t="s">
        <v>18</v>
      </c>
      <c r="J151" s="68">
        <v>0</v>
      </c>
      <c r="K151" s="68">
        <v>0</v>
      </c>
      <c r="L151" s="83" t="s">
        <v>26</v>
      </c>
      <c r="M151" s="68">
        <v>0</v>
      </c>
      <c r="N151" s="68">
        <v>0</v>
      </c>
      <c r="O151" s="67" t="s">
        <v>26</v>
      </c>
      <c r="P151" s="68">
        <v>0</v>
      </c>
      <c r="Q151" s="68">
        <v>0</v>
      </c>
      <c r="R151" s="67" t="s">
        <v>26</v>
      </c>
      <c r="S151" s="68">
        <v>0</v>
      </c>
      <c r="T151" s="68">
        <v>0</v>
      </c>
      <c r="U151" s="67" t="s">
        <v>26</v>
      </c>
      <c r="V151" s="68">
        <v>0</v>
      </c>
      <c r="W151" s="68">
        <v>0</v>
      </c>
      <c r="X151" s="67" t="s">
        <v>26</v>
      </c>
      <c r="Y151" s="5">
        <v>2</v>
      </c>
      <c r="Z151" s="5">
        <v>2</v>
      </c>
      <c r="AA151" s="512" t="s">
        <v>3955</v>
      </c>
      <c r="AB151" s="183"/>
      <c r="AC151" s="183"/>
      <c r="AD151" s="183"/>
      <c r="AE151" s="558"/>
      <c r="AF151" s="558"/>
      <c r="AG151" s="558"/>
      <c r="AH151" s="527">
        <f t="shared" si="21"/>
        <v>2</v>
      </c>
      <c r="AI151" s="64">
        <f t="shared" si="22"/>
        <v>2</v>
      </c>
      <c r="AJ151" s="96">
        <f t="shared" si="20"/>
        <v>1</v>
      </c>
      <c r="AK151" s="96">
        <f t="shared" si="23"/>
        <v>1</v>
      </c>
      <c r="AL151" s="64" t="s">
        <v>4072</v>
      </c>
    </row>
    <row r="152" spans="1:38" s="77" customFormat="1" ht="15.75" hidden="1" customHeight="1" x14ac:dyDescent="0.25">
      <c r="A152" s="64">
        <v>149</v>
      </c>
      <c r="B152" s="64" t="s">
        <v>568</v>
      </c>
      <c r="C152" s="64" t="s">
        <v>1503</v>
      </c>
      <c r="D152" s="64" t="s">
        <v>8</v>
      </c>
      <c r="E152" s="59" t="s">
        <v>1523</v>
      </c>
      <c r="F152" s="64" t="s">
        <v>1524</v>
      </c>
      <c r="G152" s="64" t="s">
        <v>1228</v>
      </c>
      <c r="H152" s="65">
        <v>1</v>
      </c>
      <c r="I152" s="64" t="s">
        <v>18</v>
      </c>
      <c r="J152" s="64">
        <v>5</v>
      </c>
      <c r="K152" s="68">
        <v>1</v>
      </c>
      <c r="L152" s="87"/>
      <c r="M152" s="64">
        <v>5</v>
      </c>
      <c r="N152" s="68">
        <v>1</v>
      </c>
      <c r="O152" s="84" t="s">
        <v>2497</v>
      </c>
      <c r="P152" s="64">
        <v>2</v>
      </c>
      <c r="Q152" s="68">
        <v>1</v>
      </c>
      <c r="R152" s="85" t="s">
        <v>2871</v>
      </c>
      <c r="S152" s="64">
        <v>3</v>
      </c>
      <c r="T152" s="64">
        <v>6</v>
      </c>
      <c r="U152" s="73" t="s">
        <v>3108</v>
      </c>
      <c r="V152" s="36">
        <v>3</v>
      </c>
      <c r="W152" s="36">
        <v>6</v>
      </c>
      <c r="X152" s="373" t="s">
        <v>3108</v>
      </c>
      <c r="Y152" s="5">
        <v>5</v>
      </c>
      <c r="Z152" s="5">
        <v>8</v>
      </c>
      <c r="AA152" s="512" t="s">
        <v>3956</v>
      </c>
      <c r="AB152" s="183"/>
      <c r="AC152" s="183"/>
      <c r="AD152" s="183"/>
      <c r="AE152" s="558"/>
      <c r="AF152" s="558"/>
      <c r="AG152" s="558"/>
      <c r="AH152" s="527">
        <f t="shared" si="21"/>
        <v>23</v>
      </c>
      <c r="AI152" s="64">
        <f t="shared" si="22"/>
        <v>23</v>
      </c>
      <c r="AJ152" s="96">
        <f t="shared" si="20"/>
        <v>1</v>
      </c>
      <c r="AK152" s="96">
        <f t="shared" si="23"/>
        <v>1</v>
      </c>
      <c r="AL152" s="64" t="s">
        <v>4072</v>
      </c>
    </row>
    <row r="153" spans="1:38" s="77" customFormat="1" ht="15.75" hidden="1" customHeight="1" x14ac:dyDescent="0.25">
      <c r="A153" s="64">
        <v>150</v>
      </c>
      <c r="B153" s="64" t="s">
        <v>568</v>
      </c>
      <c r="C153" s="64" t="s">
        <v>1503</v>
      </c>
      <c r="D153" s="64" t="s">
        <v>8</v>
      </c>
      <c r="E153" s="59" t="s">
        <v>1525</v>
      </c>
      <c r="F153" s="64" t="s">
        <v>1526</v>
      </c>
      <c r="G153" s="64" t="s">
        <v>1228</v>
      </c>
      <c r="H153" s="65">
        <v>1</v>
      </c>
      <c r="I153" s="64" t="s">
        <v>18</v>
      </c>
      <c r="J153" s="64">
        <v>2</v>
      </c>
      <c r="K153" s="68">
        <v>4</v>
      </c>
      <c r="L153" s="87"/>
      <c r="M153" s="64">
        <v>4</v>
      </c>
      <c r="N153" s="68">
        <v>4</v>
      </c>
      <c r="O153" s="84" t="s">
        <v>2498</v>
      </c>
      <c r="P153" s="64">
        <v>3</v>
      </c>
      <c r="Q153" s="68">
        <v>4</v>
      </c>
      <c r="R153" s="85" t="s">
        <v>2872</v>
      </c>
      <c r="S153" s="64">
        <v>13</v>
      </c>
      <c r="T153" s="68">
        <v>4</v>
      </c>
      <c r="U153" s="62" t="s">
        <v>3109</v>
      </c>
      <c r="V153" s="36">
        <v>4</v>
      </c>
      <c r="W153" s="68">
        <v>4</v>
      </c>
      <c r="X153" s="373" t="s">
        <v>3461</v>
      </c>
      <c r="Y153" s="5">
        <v>2</v>
      </c>
      <c r="Z153" s="68">
        <v>5</v>
      </c>
      <c r="AA153" s="512" t="s">
        <v>3957</v>
      </c>
      <c r="AB153" s="183"/>
      <c r="AC153" s="183"/>
      <c r="AD153" s="183"/>
      <c r="AE153" s="558"/>
      <c r="AF153" s="558"/>
      <c r="AG153" s="558"/>
      <c r="AH153" s="527">
        <f t="shared" si="21"/>
        <v>28</v>
      </c>
      <c r="AI153" s="64">
        <f t="shared" si="22"/>
        <v>25</v>
      </c>
      <c r="AJ153" s="96">
        <f t="shared" si="20"/>
        <v>1.1200000000000001</v>
      </c>
      <c r="AK153" s="96">
        <f t="shared" si="23"/>
        <v>1.1200000000000001</v>
      </c>
      <c r="AL153" s="64" t="s">
        <v>4072</v>
      </c>
    </row>
    <row r="154" spans="1:38" s="77" customFormat="1" ht="15.75" hidden="1" customHeight="1" x14ac:dyDescent="0.25">
      <c r="A154" s="64">
        <v>151</v>
      </c>
      <c r="B154" s="64" t="s">
        <v>263</v>
      </c>
      <c r="C154" s="64" t="s">
        <v>1527</v>
      </c>
      <c r="D154" s="64" t="s">
        <v>1254</v>
      </c>
      <c r="E154" s="324" t="s">
        <v>1528</v>
      </c>
      <c r="F154" s="64" t="s">
        <v>1529</v>
      </c>
      <c r="G154" s="64" t="s">
        <v>1224</v>
      </c>
      <c r="H154" s="82">
        <v>-0.04</v>
      </c>
      <c r="I154" s="64" t="s">
        <v>786</v>
      </c>
      <c r="J154" s="68">
        <v>0</v>
      </c>
      <c r="K154" s="68">
        <v>0</v>
      </c>
      <c r="L154" s="83" t="s">
        <v>26</v>
      </c>
      <c r="M154" s="68">
        <v>97</v>
      </c>
      <c r="N154" s="68">
        <v>125</v>
      </c>
      <c r="O154" s="84" t="s">
        <v>2554</v>
      </c>
      <c r="P154" s="68">
        <v>0</v>
      </c>
      <c r="Q154" s="68">
        <v>0</v>
      </c>
      <c r="R154" s="67" t="s">
        <v>26</v>
      </c>
      <c r="S154" s="64">
        <v>173</v>
      </c>
      <c r="T154" s="64">
        <v>167</v>
      </c>
      <c r="U154" s="73" t="s">
        <v>3296</v>
      </c>
      <c r="V154" s="36">
        <v>121</v>
      </c>
      <c r="W154" s="36">
        <v>133</v>
      </c>
      <c r="X154" s="315"/>
      <c r="Y154" s="36">
        <v>155</v>
      </c>
      <c r="Z154" s="36">
        <v>172</v>
      </c>
      <c r="AA154" s="184"/>
      <c r="AB154" s="315"/>
      <c r="AC154" s="315"/>
      <c r="AD154" s="315"/>
      <c r="AE154" s="557"/>
      <c r="AF154" s="557"/>
      <c r="AG154" s="557"/>
      <c r="AH154" s="529">
        <f t="shared" si="21"/>
        <v>546</v>
      </c>
      <c r="AI154" s="88">
        <f t="shared" si="22"/>
        <v>597</v>
      </c>
      <c r="AJ154" s="420">
        <f>((AH154/AI154)-1)</f>
        <v>-8.5427135678391997E-2</v>
      </c>
      <c r="AK154" s="420">
        <f t="shared" si="23"/>
        <v>2.1356783919597997</v>
      </c>
      <c r="AL154" s="88" t="s">
        <v>4072</v>
      </c>
    </row>
    <row r="155" spans="1:38" s="77" customFormat="1" ht="15.75" hidden="1" customHeight="1" x14ac:dyDescent="0.25">
      <c r="A155" s="64">
        <v>152</v>
      </c>
      <c r="B155" s="64" t="s">
        <v>263</v>
      </c>
      <c r="C155" s="64" t="s">
        <v>1527</v>
      </c>
      <c r="D155" s="64" t="s">
        <v>1225</v>
      </c>
      <c r="E155" s="324" t="s">
        <v>1530</v>
      </c>
      <c r="F155" s="64" t="s">
        <v>1531</v>
      </c>
      <c r="G155" s="64" t="s">
        <v>1224</v>
      </c>
      <c r="H155" s="82">
        <v>-0.05</v>
      </c>
      <c r="I155" s="64" t="s">
        <v>786</v>
      </c>
      <c r="J155" s="68">
        <v>0</v>
      </c>
      <c r="K155" s="68">
        <v>0</v>
      </c>
      <c r="L155" s="83" t="s">
        <v>26</v>
      </c>
      <c r="M155" s="68">
        <v>2598</v>
      </c>
      <c r="N155" s="68">
        <v>2498</v>
      </c>
      <c r="O155" s="84" t="s">
        <v>2555</v>
      </c>
      <c r="P155" s="68">
        <v>0</v>
      </c>
      <c r="Q155" s="68">
        <v>0</v>
      </c>
      <c r="R155" s="67" t="s">
        <v>26</v>
      </c>
      <c r="S155" s="64">
        <v>2677</v>
      </c>
      <c r="T155" s="64">
        <v>2889</v>
      </c>
      <c r="U155" s="73" t="s">
        <v>3297</v>
      </c>
      <c r="V155" s="36">
        <v>2887</v>
      </c>
      <c r="W155" s="36">
        <v>2826</v>
      </c>
      <c r="X155" s="315"/>
      <c r="Y155" s="36">
        <v>2869</v>
      </c>
      <c r="Z155" s="36">
        <v>2937</v>
      </c>
      <c r="AA155" s="184"/>
      <c r="AB155" s="315"/>
      <c r="AC155" s="315"/>
      <c r="AD155" s="315"/>
      <c r="AE155" s="557"/>
      <c r="AF155" s="557"/>
      <c r="AG155" s="557"/>
      <c r="AH155" s="529">
        <f t="shared" si="21"/>
        <v>11031</v>
      </c>
      <c r="AI155" s="88">
        <f t="shared" si="22"/>
        <v>11150</v>
      </c>
      <c r="AJ155" s="420">
        <f>((AH155/AI155)-1)</f>
        <v>-1.0672645739910336E-2</v>
      </c>
      <c r="AK155" s="420">
        <f t="shared" si="23"/>
        <v>0.21345291479820672</v>
      </c>
      <c r="AL155" s="88" t="s">
        <v>4074</v>
      </c>
    </row>
    <row r="156" spans="1:38" s="77" customFormat="1" ht="15.75" hidden="1" customHeight="1" x14ac:dyDescent="0.25">
      <c r="A156" s="64">
        <v>153</v>
      </c>
      <c r="B156" s="64" t="s">
        <v>263</v>
      </c>
      <c r="C156" s="64" t="s">
        <v>1527</v>
      </c>
      <c r="D156" s="64" t="s">
        <v>1230</v>
      </c>
      <c r="E156" s="330" t="s">
        <v>1532</v>
      </c>
      <c r="F156" s="64" t="s">
        <v>1533</v>
      </c>
      <c r="G156" s="64" t="s">
        <v>1228</v>
      </c>
      <c r="H156" s="82">
        <v>1</v>
      </c>
      <c r="I156" s="64" t="s">
        <v>18</v>
      </c>
      <c r="J156" s="64">
        <v>77</v>
      </c>
      <c r="K156" s="68">
        <v>72</v>
      </c>
      <c r="L156" s="87"/>
      <c r="M156" s="78">
        <v>73</v>
      </c>
      <c r="N156" s="68">
        <v>72</v>
      </c>
      <c r="O156" s="84" t="s">
        <v>2530</v>
      </c>
      <c r="P156" s="64">
        <v>74</v>
      </c>
      <c r="Q156" s="68">
        <v>72</v>
      </c>
      <c r="R156" s="85"/>
      <c r="S156" s="64">
        <v>82</v>
      </c>
      <c r="T156" s="64">
        <v>72</v>
      </c>
      <c r="U156" s="73" t="s">
        <v>3298</v>
      </c>
      <c r="V156" s="36">
        <v>82</v>
      </c>
      <c r="W156" s="36">
        <v>70</v>
      </c>
      <c r="X156" s="315"/>
      <c r="Y156" s="36">
        <v>81</v>
      </c>
      <c r="Z156" s="36">
        <v>81</v>
      </c>
      <c r="AA156" s="184"/>
      <c r="AB156" s="315"/>
      <c r="AC156" s="315"/>
      <c r="AD156" s="315"/>
      <c r="AE156" s="557"/>
      <c r="AF156" s="557"/>
      <c r="AG156" s="557"/>
      <c r="AH156" s="527">
        <f t="shared" si="21"/>
        <v>469</v>
      </c>
      <c r="AI156" s="64">
        <f t="shared" si="22"/>
        <v>439</v>
      </c>
      <c r="AJ156" s="96">
        <f t="shared" ref="AJ156:AJ219" si="24">+AH156/AI156</f>
        <v>1.0683371298405466</v>
      </c>
      <c r="AK156" s="96">
        <f t="shared" si="23"/>
        <v>1.0683371298405466</v>
      </c>
      <c r="AL156" s="64" t="s">
        <v>4072</v>
      </c>
    </row>
    <row r="157" spans="1:38" s="77" customFormat="1" ht="15.75" hidden="1" customHeight="1" x14ac:dyDescent="0.25">
      <c r="A157" s="64">
        <v>154</v>
      </c>
      <c r="B157" s="64" t="s">
        <v>263</v>
      </c>
      <c r="C157" s="64" t="s">
        <v>1527</v>
      </c>
      <c r="D157" s="64" t="s">
        <v>8</v>
      </c>
      <c r="E157" s="330" t="s">
        <v>1534</v>
      </c>
      <c r="F157" s="64" t="s">
        <v>1535</v>
      </c>
      <c r="G157" s="64" t="s">
        <v>1228</v>
      </c>
      <c r="H157" s="82">
        <v>1</v>
      </c>
      <c r="I157" s="64" t="s">
        <v>18</v>
      </c>
      <c r="J157" s="64">
        <v>1</v>
      </c>
      <c r="K157" s="68">
        <v>1</v>
      </c>
      <c r="L157" s="87"/>
      <c r="M157" s="78">
        <v>1</v>
      </c>
      <c r="N157" s="68">
        <v>1</v>
      </c>
      <c r="O157" s="84" t="s">
        <v>2531</v>
      </c>
      <c r="P157" s="64">
        <v>1</v>
      </c>
      <c r="Q157" s="68">
        <v>1</v>
      </c>
      <c r="R157" s="85"/>
      <c r="S157" s="64">
        <v>1</v>
      </c>
      <c r="T157" s="64">
        <v>1</v>
      </c>
      <c r="U157" s="73" t="s">
        <v>3299</v>
      </c>
      <c r="V157" s="36">
        <v>1</v>
      </c>
      <c r="W157" s="36">
        <v>1</v>
      </c>
      <c r="X157" s="315"/>
      <c r="Y157" s="36">
        <v>1</v>
      </c>
      <c r="Z157" s="36">
        <v>1</v>
      </c>
      <c r="AA157" s="184"/>
      <c r="AB157" s="315"/>
      <c r="AC157" s="315"/>
      <c r="AD157" s="315"/>
      <c r="AE157" s="557"/>
      <c r="AF157" s="557"/>
      <c r="AG157" s="557"/>
      <c r="AH157" s="527">
        <f t="shared" si="21"/>
        <v>6</v>
      </c>
      <c r="AI157" s="64">
        <f t="shared" si="22"/>
        <v>6</v>
      </c>
      <c r="AJ157" s="96">
        <f t="shared" si="24"/>
        <v>1</v>
      </c>
      <c r="AK157" s="96">
        <f t="shared" si="23"/>
        <v>1</v>
      </c>
      <c r="AL157" s="64" t="s">
        <v>4072</v>
      </c>
    </row>
    <row r="158" spans="1:38" s="77" customFormat="1" ht="15.75" hidden="1" customHeight="1" x14ac:dyDescent="0.25">
      <c r="A158" s="64">
        <v>155</v>
      </c>
      <c r="B158" s="64" t="s">
        <v>263</v>
      </c>
      <c r="C158" s="64" t="s">
        <v>1527</v>
      </c>
      <c r="D158" s="64" t="s">
        <v>8</v>
      </c>
      <c r="E158" s="330" t="s">
        <v>1536</v>
      </c>
      <c r="F158" s="64" t="s">
        <v>1537</v>
      </c>
      <c r="G158" s="64" t="s">
        <v>1228</v>
      </c>
      <c r="H158" s="82">
        <v>1</v>
      </c>
      <c r="I158" s="64" t="s">
        <v>18</v>
      </c>
      <c r="J158" s="64">
        <v>1</v>
      </c>
      <c r="K158" s="68">
        <v>1</v>
      </c>
      <c r="L158" s="87"/>
      <c r="M158" s="78">
        <v>1</v>
      </c>
      <c r="N158" s="68">
        <v>1</v>
      </c>
      <c r="O158" s="84" t="s">
        <v>2532</v>
      </c>
      <c r="P158" s="94">
        <v>1</v>
      </c>
      <c r="Q158" s="94">
        <v>1</v>
      </c>
      <c r="R158" s="85"/>
      <c r="S158" s="64">
        <v>1</v>
      </c>
      <c r="T158" s="64">
        <v>1</v>
      </c>
      <c r="U158" s="73" t="s">
        <v>3300</v>
      </c>
      <c r="V158" s="36">
        <v>1</v>
      </c>
      <c r="W158" s="36">
        <v>1</v>
      </c>
      <c r="X158" s="315"/>
      <c r="Y158" s="36">
        <v>1</v>
      </c>
      <c r="Z158" s="36">
        <v>1</v>
      </c>
      <c r="AA158" s="184"/>
      <c r="AB158" s="315"/>
      <c r="AC158" s="315"/>
      <c r="AD158" s="315"/>
      <c r="AE158" s="557"/>
      <c r="AF158" s="557"/>
      <c r="AG158" s="557"/>
      <c r="AH158" s="527">
        <f t="shared" si="21"/>
        <v>6</v>
      </c>
      <c r="AI158" s="64">
        <f t="shared" si="22"/>
        <v>6</v>
      </c>
      <c r="AJ158" s="96">
        <f t="shared" si="24"/>
        <v>1</v>
      </c>
      <c r="AK158" s="96">
        <f t="shared" si="23"/>
        <v>1</v>
      </c>
      <c r="AL158" s="64" t="s">
        <v>4072</v>
      </c>
    </row>
    <row r="159" spans="1:38" s="77" customFormat="1" ht="15.75" hidden="1" customHeight="1" x14ac:dyDescent="0.25">
      <c r="A159" s="64">
        <v>156</v>
      </c>
      <c r="B159" s="64" t="s">
        <v>263</v>
      </c>
      <c r="C159" s="64" t="s">
        <v>1527</v>
      </c>
      <c r="D159" s="64" t="s">
        <v>1230</v>
      </c>
      <c r="E159" s="330" t="s">
        <v>1538</v>
      </c>
      <c r="F159" s="64" t="s">
        <v>1539</v>
      </c>
      <c r="G159" s="64" t="s">
        <v>1228</v>
      </c>
      <c r="H159" s="82">
        <v>1</v>
      </c>
      <c r="I159" s="64" t="s">
        <v>18</v>
      </c>
      <c r="J159" s="64">
        <v>7</v>
      </c>
      <c r="K159" s="64">
        <v>7</v>
      </c>
      <c r="L159" s="87"/>
      <c r="M159" s="78">
        <v>13</v>
      </c>
      <c r="N159" s="64">
        <v>13</v>
      </c>
      <c r="O159" s="84" t="s">
        <v>2533</v>
      </c>
      <c r="P159" s="64">
        <v>12</v>
      </c>
      <c r="Q159" s="64">
        <v>12</v>
      </c>
      <c r="R159" s="85"/>
      <c r="S159" s="64">
        <v>3</v>
      </c>
      <c r="T159" s="64">
        <v>3</v>
      </c>
      <c r="U159" s="73" t="s">
        <v>3301</v>
      </c>
      <c r="V159" s="36">
        <v>3</v>
      </c>
      <c r="W159" s="36">
        <v>3</v>
      </c>
      <c r="X159" s="315"/>
      <c r="Y159" s="36">
        <v>5</v>
      </c>
      <c r="Z159" s="36">
        <v>5</v>
      </c>
      <c r="AA159" s="184"/>
      <c r="AB159" s="315"/>
      <c r="AC159" s="315"/>
      <c r="AD159" s="315"/>
      <c r="AE159" s="557"/>
      <c r="AF159" s="557"/>
      <c r="AG159" s="557"/>
      <c r="AH159" s="527">
        <f t="shared" si="21"/>
        <v>43</v>
      </c>
      <c r="AI159" s="64">
        <f t="shared" si="22"/>
        <v>43</v>
      </c>
      <c r="AJ159" s="96">
        <f t="shared" si="24"/>
        <v>1</v>
      </c>
      <c r="AK159" s="96">
        <f t="shared" si="23"/>
        <v>1</v>
      </c>
      <c r="AL159" s="64" t="s">
        <v>4072</v>
      </c>
    </row>
    <row r="160" spans="1:38" s="77" customFormat="1" ht="15.75" hidden="1" customHeight="1" x14ac:dyDescent="0.25">
      <c r="A160" s="64">
        <v>157</v>
      </c>
      <c r="B160" s="64" t="s">
        <v>263</v>
      </c>
      <c r="C160" s="64" t="s">
        <v>1527</v>
      </c>
      <c r="D160" s="64" t="s">
        <v>8</v>
      </c>
      <c r="E160" s="327" t="s">
        <v>1540</v>
      </c>
      <c r="F160" s="64" t="s">
        <v>1541</v>
      </c>
      <c r="G160" s="64" t="s">
        <v>1371</v>
      </c>
      <c r="H160" s="82">
        <v>1</v>
      </c>
      <c r="I160" s="64" t="s">
        <v>18</v>
      </c>
      <c r="J160" s="68">
        <v>0</v>
      </c>
      <c r="K160" s="68">
        <v>0</v>
      </c>
      <c r="L160" s="83" t="s">
        <v>26</v>
      </c>
      <c r="M160" s="64">
        <v>0</v>
      </c>
      <c r="N160" s="68">
        <v>1</v>
      </c>
      <c r="O160" s="84"/>
      <c r="P160" s="68">
        <v>0</v>
      </c>
      <c r="Q160" s="68">
        <v>0</v>
      </c>
      <c r="R160" s="67" t="s">
        <v>26</v>
      </c>
      <c r="S160" s="64">
        <v>1</v>
      </c>
      <c r="T160" s="64">
        <v>0</v>
      </c>
      <c r="U160" s="61"/>
      <c r="V160" s="36">
        <v>1</v>
      </c>
      <c r="W160" s="36">
        <v>1</v>
      </c>
      <c r="X160" s="315"/>
      <c r="Y160" s="36">
        <v>0</v>
      </c>
      <c r="Z160" s="36">
        <v>0</v>
      </c>
      <c r="AA160" s="184"/>
      <c r="AB160" s="315"/>
      <c r="AC160" s="315"/>
      <c r="AD160" s="315"/>
      <c r="AE160" s="557"/>
      <c r="AF160" s="557"/>
      <c r="AG160" s="557"/>
      <c r="AH160" s="527">
        <f t="shared" si="21"/>
        <v>2</v>
      </c>
      <c r="AI160" s="64">
        <f t="shared" si="22"/>
        <v>2</v>
      </c>
      <c r="AJ160" s="96">
        <f t="shared" si="24"/>
        <v>1</v>
      </c>
      <c r="AK160" s="96">
        <f t="shared" si="23"/>
        <v>1</v>
      </c>
      <c r="AL160" s="64" t="s">
        <v>4072</v>
      </c>
    </row>
    <row r="161" spans="1:38" s="77" customFormat="1" ht="15.75" hidden="1" customHeight="1" x14ac:dyDescent="0.25">
      <c r="A161" s="64">
        <v>158</v>
      </c>
      <c r="B161" s="64" t="s">
        <v>263</v>
      </c>
      <c r="C161" s="64" t="s">
        <v>1527</v>
      </c>
      <c r="D161" s="64" t="s">
        <v>8</v>
      </c>
      <c r="E161" s="327" t="s">
        <v>1542</v>
      </c>
      <c r="F161" s="64" t="s">
        <v>1543</v>
      </c>
      <c r="G161" s="64" t="s">
        <v>1228</v>
      </c>
      <c r="H161" s="82">
        <v>1</v>
      </c>
      <c r="I161" s="64" t="s">
        <v>18</v>
      </c>
      <c r="J161" s="64">
        <v>0</v>
      </c>
      <c r="K161" s="64">
        <v>0</v>
      </c>
      <c r="L161" s="70"/>
      <c r="M161" s="95">
        <v>1</v>
      </c>
      <c r="N161" s="94">
        <v>1</v>
      </c>
      <c r="O161" s="84"/>
      <c r="P161" s="64">
        <v>0</v>
      </c>
      <c r="Q161" s="96">
        <v>1</v>
      </c>
      <c r="R161" s="85"/>
      <c r="S161" s="64">
        <v>22</v>
      </c>
      <c r="T161" s="64">
        <v>22</v>
      </c>
      <c r="U161" s="73" t="s">
        <v>3302</v>
      </c>
      <c r="V161" s="36">
        <v>57</v>
      </c>
      <c r="W161" s="36">
        <v>57</v>
      </c>
      <c r="X161" s="315"/>
      <c r="Y161" s="36">
        <v>0</v>
      </c>
      <c r="Z161" s="36">
        <v>0</v>
      </c>
      <c r="AA161" s="184"/>
      <c r="AB161" s="315"/>
      <c r="AC161" s="315"/>
      <c r="AD161" s="315"/>
      <c r="AE161" s="557"/>
      <c r="AF161" s="557"/>
      <c r="AG161" s="557"/>
      <c r="AH161" s="527">
        <f t="shared" si="21"/>
        <v>80</v>
      </c>
      <c r="AI161" s="64">
        <f t="shared" si="22"/>
        <v>81</v>
      </c>
      <c r="AJ161" s="96">
        <f t="shared" si="24"/>
        <v>0.98765432098765427</v>
      </c>
      <c r="AK161" s="96">
        <f t="shared" si="23"/>
        <v>0.98765432098765427</v>
      </c>
      <c r="AL161" s="64" t="s">
        <v>4072</v>
      </c>
    </row>
    <row r="162" spans="1:38" s="77" customFormat="1" ht="15.75" hidden="1" customHeight="1" x14ac:dyDescent="0.25">
      <c r="A162" s="64">
        <v>272</v>
      </c>
      <c r="B162" s="64" t="s">
        <v>1747</v>
      </c>
      <c r="C162" s="64" t="s">
        <v>1748</v>
      </c>
      <c r="D162" s="64" t="s">
        <v>1254</v>
      </c>
      <c r="E162" s="90" t="s">
        <v>3729</v>
      </c>
      <c r="F162" s="64" t="s">
        <v>1749</v>
      </c>
      <c r="G162" s="86" t="s">
        <v>1224</v>
      </c>
      <c r="H162" s="82">
        <v>1</v>
      </c>
      <c r="I162" s="82" t="s">
        <v>18</v>
      </c>
      <c r="J162" s="64">
        <v>2</v>
      </c>
      <c r="K162" s="64">
        <v>2</v>
      </c>
      <c r="L162" s="87" t="s">
        <v>1750</v>
      </c>
      <c r="M162" s="64">
        <v>0</v>
      </c>
      <c r="N162" s="64">
        <v>0</v>
      </c>
      <c r="O162" s="84"/>
      <c r="P162" s="64"/>
      <c r="Q162" s="64"/>
      <c r="R162" s="85"/>
      <c r="S162" s="64">
        <v>0</v>
      </c>
      <c r="T162" s="64">
        <v>0</v>
      </c>
      <c r="U162" s="59"/>
      <c r="V162" s="36"/>
      <c r="W162" s="36"/>
      <c r="X162" s="315"/>
      <c r="Y162" s="68">
        <v>0</v>
      </c>
      <c r="Z162" s="68">
        <v>0</v>
      </c>
      <c r="AA162" s="452" t="s">
        <v>26</v>
      </c>
      <c r="AB162" s="59"/>
      <c r="AC162" s="59"/>
      <c r="AD162" s="59"/>
      <c r="AE162" s="556"/>
      <c r="AF162" s="556"/>
      <c r="AG162" s="556"/>
      <c r="AH162" s="527">
        <f t="shared" si="21"/>
        <v>2</v>
      </c>
      <c r="AI162" s="64">
        <f t="shared" si="22"/>
        <v>2</v>
      </c>
      <c r="AJ162" s="96">
        <f t="shared" si="24"/>
        <v>1</v>
      </c>
      <c r="AK162" s="96">
        <f t="shared" si="23"/>
        <v>1</v>
      </c>
      <c r="AL162" s="64" t="s">
        <v>4072</v>
      </c>
    </row>
    <row r="163" spans="1:38" s="77" customFormat="1" ht="15.75" hidden="1" customHeight="1" x14ac:dyDescent="0.25">
      <c r="A163" s="64">
        <v>273</v>
      </c>
      <c r="B163" s="64" t="s">
        <v>1747</v>
      </c>
      <c r="C163" s="64" t="s">
        <v>1748</v>
      </c>
      <c r="D163" s="64" t="s">
        <v>1225</v>
      </c>
      <c r="E163" s="90" t="s">
        <v>3730</v>
      </c>
      <c r="F163" s="86" t="s">
        <v>3731</v>
      </c>
      <c r="G163" s="86" t="s">
        <v>1224</v>
      </c>
      <c r="H163" s="82">
        <v>1</v>
      </c>
      <c r="I163" s="82" t="s">
        <v>18</v>
      </c>
      <c r="J163" s="64">
        <v>2</v>
      </c>
      <c r="K163" s="64">
        <v>2</v>
      </c>
      <c r="L163" s="87" t="s">
        <v>1751</v>
      </c>
      <c r="M163" s="64">
        <v>0</v>
      </c>
      <c r="N163" s="64">
        <v>0</v>
      </c>
      <c r="O163" s="84"/>
      <c r="P163" s="64"/>
      <c r="Q163" s="64"/>
      <c r="R163" s="85"/>
      <c r="S163" s="64">
        <v>0</v>
      </c>
      <c r="T163" s="64">
        <v>0</v>
      </c>
      <c r="U163" s="59"/>
      <c r="V163" s="36"/>
      <c r="W163" s="36"/>
      <c r="X163" s="315"/>
      <c r="Y163" s="68">
        <v>0</v>
      </c>
      <c r="Z163" s="68">
        <v>0</v>
      </c>
      <c r="AA163" s="452" t="s">
        <v>26</v>
      </c>
      <c r="AB163" s="59"/>
      <c r="AC163" s="59"/>
      <c r="AD163" s="59"/>
      <c r="AE163" s="556"/>
      <c r="AF163" s="556"/>
      <c r="AG163" s="556"/>
      <c r="AH163" s="527">
        <f t="shared" si="21"/>
        <v>2</v>
      </c>
      <c r="AI163" s="64">
        <f t="shared" si="22"/>
        <v>2</v>
      </c>
      <c r="AJ163" s="96">
        <f t="shared" si="24"/>
        <v>1</v>
      </c>
      <c r="AK163" s="96">
        <f t="shared" si="23"/>
        <v>1</v>
      </c>
      <c r="AL163" s="64" t="s">
        <v>4072</v>
      </c>
    </row>
    <row r="164" spans="1:38" s="77" customFormat="1" ht="15.75" hidden="1" customHeight="1" x14ac:dyDescent="0.25">
      <c r="A164" s="64">
        <v>274</v>
      </c>
      <c r="B164" s="64" t="s">
        <v>1747</v>
      </c>
      <c r="C164" s="64" t="s">
        <v>1748</v>
      </c>
      <c r="D164" s="64" t="s">
        <v>1230</v>
      </c>
      <c r="E164" s="90" t="s">
        <v>3732</v>
      </c>
      <c r="F164" s="86" t="s">
        <v>3733</v>
      </c>
      <c r="G164" s="86" t="s">
        <v>1257</v>
      </c>
      <c r="H164" s="82">
        <v>1</v>
      </c>
      <c r="I164" s="82" t="s">
        <v>18</v>
      </c>
      <c r="J164" s="64">
        <v>4</v>
      </c>
      <c r="K164" s="64">
        <v>4</v>
      </c>
      <c r="L164" s="87" t="s">
        <v>1752</v>
      </c>
      <c r="M164" s="64">
        <v>0</v>
      </c>
      <c r="N164" s="64">
        <v>0</v>
      </c>
      <c r="O164" s="84"/>
      <c r="P164" s="64"/>
      <c r="Q164" s="64"/>
      <c r="R164" s="85"/>
      <c r="S164" s="64">
        <v>0</v>
      </c>
      <c r="T164" s="64">
        <v>0</v>
      </c>
      <c r="U164" s="59"/>
      <c r="V164" s="36"/>
      <c r="W164" s="36"/>
      <c r="X164" s="315"/>
      <c r="Y164" s="36">
        <v>2</v>
      </c>
      <c r="Z164" s="36">
        <v>2</v>
      </c>
      <c r="AA164" s="184" t="s">
        <v>3879</v>
      </c>
      <c r="AB164" s="315"/>
      <c r="AC164" s="315"/>
      <c r="AD164" s="315"/>
      <c r="AE164" s="557"/>
      <c r="AF164" s="557"/>
      <c r="AG164" s="557"/>
      <c r="AH164" s="527">
        <f t="shared" si="21"/>
        <v>6</v>
      </c>
      <c r="AI164" s="64">
        <f t="shared" si="22"/>
        <v>6</v>
      </c>
      <c r="AJ164" s="96">
        <f t="shared" si="24"/>
        <v>1</v>
      </c>
      <c r="AK164" s="96">
        <f t="shared" si="23"/>
        <v>1</v>
      </c>
      <c r="AL164" s="64" t="s">
        <v>4072</v>
      </c>
    </row>
    <row r="165" spans="1:38" s="77" customFormat="1" ht="15.75" hidden="1" customHeight="1" x14ac:dyDescent="0.25">
      <c r="A165" s="64">
        <v>275</v>
      </c>
      <c r="B165" s="64" t="s">
        <v>1747</v>
      </c>
      <c r="C165" s="64" t="s">
        <v>1748</v>
      </c>
      <c r="D165" s="64" t="s">
        <v>8</v>
      </c>
      <c r="E165" s="90" t="s">
        <v>3736</v>
      </c>
      <c r="F165" s="86" t="s">
        <v>3737</v>
      </c>
      <c r="G165" s="64" t="s">
        <v>1238</v>
      </c>
      <c r="H165" s="82">
        <v>1</v>
      </c>
      <c r="I165" s="82" t="s">
        <v>18</v>
      </c>
      <c r="J165" s="68">
        <v>0</v>
      </c>
      <c r="K165" s="68">
        <v>0</v>
      </c>
      <c r="L165" s="83" t="s">
        <v>26</v>
      </c>
      <c r="M165" s="68">
        <v>0</v>
      </c>
      <c r="N165" s="68">
        <v>0</v>
      </c>
      <c r="O165" s="67" t="s">
        <v>26</v>
      </c>
      <c r="P165" s="64">
        <v>0</v>
      </c>
      <c r="Q165" s="64">
        <v>0</v>
      </c>
      <c r="R165" s="85"/>
      <c r="S165" s="64">
        <v>0</v>
      </c>
      <c r="T165" s="64">
        <v>0</v>
      </c>
      <c r="U165" s="59"/>
      <c r="V165" s="36"/>
      <c r="W165" s="36"/>
      <c r="X165" s="315"/>
      <c r="Y165" s="36">
        <v>1</v>
      </c>
      <c r="Z165" s="36">
        <v>1</v>
      </c>
      <c r="AA165" s="184" t="s">
        <v>3880</v>
      </c>
      <c r="AB165" s="315"/>
      <c r="AC165" s="315"/>
      <c r="AD165" s="315"/>
      <c r="AE165" s="557"/>
      <c r="AF165" s="557"/>
      <c r="AG165" s="557"/>
      <c r="AH165" s="527">
        <f t="shared" si="21"/>
        <v>1</v>
      </c>
      <c r="AI165" s="64">
        <f t="shared" si="22"/>
        <v>1</v>
      </c>
      <c r="AJ165" s="96">
        <f t="shared" si="24"/>
        <v>1</v>
      </c>
      <c r="AK165" s="96">
        <f t="shared" si="23"/>
        <v>1</v>
      </c>
      <c r="AL165" s="64" t="s">
        <v>4072</v>
      </c>
    </row>
    <row r="166" spans="1:38" s="77" customFormat="1" ht="15.75" hidden="1" customHeight="1" x14ac:dyDescent="0.25">
      <c r="A166" s="64">
        <v>276</v>
      </c>
      <c r="B166" s="64" t="s">
        <v>1747</v>
      </c>
      <c r="C166" s="64" t="s">
        <v>1748</v>
      </c>
      <c r="D166" s="64" t="s">
        <v>8</v>
      </c>
      <c r="E166" s="90" t="s">
        <v>3738</v>
      </c>
      <c r="F166" s="86" t="s">
        <v>3739</v>
      </c>
      <c r="G166" s="86" t="s">
        <v>1238</v>
      </c>
      <c r="H166" s="82">
        <v>1</v>
      </c>
      <c r="I166" s="82" t="s">
        <v>18</v>
      </c>
      <c r="J166" s="64">
        <v>1</v>
      </c>
      <c r="K166" s="64">
        <v>1</v>
      </c>
      <c r="L166" s="87" t="s">
        <v>1753</v>
      </c>
      <c r="M166" s="64">
        <v>0</v>
      </c>
      <c r="N166" s="64">
        <v>0</v>
      </c>
      <c r="O166" s="84"/>
      <c r="P166" s="64"/>
      <c r="Q166" s="64"/>
      <c r="R166" s="85"/>
      <c r="S166" s="64">
        <v>0</v>
      </c>
      <c r="T166" s="64">
        <v>0</v>
      </c>
      <c r="U166" s="59"/>
      <c r="V166" s="36"/>
      <c r="W166" s="36"/>
      <c r="X166" s="315"/>
      <c r="Y166" s="36">
        <v>1</v>
      </c>
      <c r="Z166" s="36">
        <v>1</v>
      </c>
      <c r="AA166" s="184" t="s">
        <v>3881</v>
      </c>
      <c r="AB166" s="315"/>
      <c r="AC166" s="315"/>
      <c r="AD166" s="315"/>
      <c r="AE166" s="557"/>
      <c r="AF166" s="557"/>
      <c r="AG166" s="557"/>
      <c r="AH166" s="527">
        <f t="shared" si="21"/>
        <v>2</v>
      </c>
      <c r="AI166" s="64">
        <f t="shared" si="22"/>
        <v>2</v>
      </c>
      <c r="AJ166" s="96">
        <f t="shared" si="24"/>
        <v>1</v>
      </c>
      <c r="AK166" s="96">
        <f t="shared" si="23"/>
        <v>1</v>
      </c>
      <c r="AL166" s="64" t="s">
        <v>4072</v>
      </c>
    </row>
    <row r="167" spans="1:38" s="77" customFormat="1" ht="15.75" hidden="1" customHeight="1" x14ac:dyDescent="0.25">
      <c r="A167" s="64">
        <v>277</v>
      </c>
      <c r="B167" s="64" t="s">
        <v>1747</v>
      </c>
      <c r="C167" s="64" t="s">
        <v>1748</v>
      </c>
      <c r="D167" s="64" t="s">
        <v>1230</v>
      </c>
      <c r="E167" s="90" t="s">
        <v>3734</v>
      </c>
      <c r="F167" s="86" t="s">
        <v>3735</v>
      </c>
      <c r="G167" s="86" t="s">
        <v>1257</v>
      </c>
      <c r="H167" s="82">
        <v>1</v>
      </c>
      <c r="I167" s="82" t="s">
        <v>18</v>
      </c>
      <c r="J167" s="64">
        <v>1</v>
      </c>
      <c r="K167" s="64">
        <v>1</v>
      </c>
      <c r="L167" s="87" t="s">
        <v>1752</v>
      </c>
      <c r="M167" s="64">
        <v>0</v>
      </c>
      <c r="N167" s="64">
        <v>0</v>
      </c>
      <c r="O167" s="84"/>
      <c r="P167" s="64"/>
      <c r="Q167" s="64"/>
      <c r="R167" s="85"/>
      <c r="S167" s="64">
        <v>0</v>
      </c>
      <c r="T167" s="64">
        <v>0</v>
      </c>
      <c r="U167" s="59"/>
      <c r="V167" s="36"/>
      <c r="W167" s="36"/>
      <c r="X167" s="315"/>
      <c r="Y167" s="36">
        <v>2</v>
      </c>
      <c r="Z167" s="36">
        <v>2</v>
      </c>
      <c r="AA167" s="184" t="s">
        <v>3879</v>
      </c>
      <c r="AB167" s="315"/>
      <c r="AC167" s="315"/>
      <c r="AD167" s="315"/>
      <c r="AE167" s="557"/>
      <c r="AF167" s="557"/>
      <c r="AG167" s="557"/>
      <c r="AH167" s="527">
        <f t="shared" si="21"/>
        <v>3</v>
      </c>
      <c r="AI167" s="64">
        <f t="shared" si="22"/>
        <v>3</v>
      </c>
      <c r="AJ167" s="96">
        <f t="shared" si="24"/>
        <v>1</v>
      </c>
      <c r="AK167" s="96">
        <f t="shared" si="23"/>
        <v>1</v>
      </c>
      <c r="AL167" s="64" t="s">
        <v>4072</v>
      </c>
    </row>
    <row r="168" spans="1:38" s="77" customFormat="1" ht="15.75" hidden="1" customHeight="1" x14ac:dyDescent="0.25">
      <c r="A168" s="64">
        <v>278</v>
      </c>
      <c r="B168" s="64" t="s">
        <v>1747</v>
      </c>
      <c r="C168" s="64" t="s">
        <v>1748</v>
      </c>
      <c r="D168" s="64" t="s">
        <v>8</v>
      </c>
      <c r="E168" s="90" t="s">
        <v>3740</v>
      </c>
      <c r="F168" s="86" t="s">
        <v>3737</v>
      </c>
      <c r="G168" s="64" t="s">
        <v>1238</v>
      </c>
      <c r="H168" s="82">
        <v>1</v>
      </c>
      <c r="I168" s="82" t="s">
        <v>18</v>
      </c>
      <c r="J168" s="68">
        <v>0</v>
      </c>
      <c r="K168" s="68">
        <v>0</v>
      </c>
      <c r="L168" s="83" t="s">
        <v>26</v>
      </c>
      <c r="M168" s="68">
        <v>0</v>
      </c>
      <c r="N168" s="68">
        <v>0</v>
      </c>
      <c r="O168" s="67" t="s">
        <v>26</v>
      </c>
      <c r="P168" s="64">
        <v>0</v>
      </c>
      <c r="Q168" s="64">
        <v>0</v>
      </c>
      <c r="R168" s="85"/>
      <c r="S168" s="64">
        <v>0</v>
      </c>
      <c r="T168" s="64">
        <v>0</v>
      </c>
      <c r="U168" s="59"/>
      <c r="V168" s="36"/>
      <c r="W168" s="36"/>
      <c r="X168" s="315"/>
      <c r="Y168" s="36">
        <v>1</v>
      </c>
      <c r="Z168" s="36">
        <v>1</v>
      </c>
      <c r="AA168" s="184" t="s">
        <v>3880</v>
      </c>
      <c r="AB168" s="315"/>
      <c r="AC168" s="315"/>
      <c r="AD168" s="315"/>
      <c r="AE168" s="557"/>
      <c r="AF168" s="557"/>
      <c r="AG168" s="557"/>
      <c r="AH168" s="527">
        <f t="shared" si="21"/>
        <v>1</v>
      </c>
      <c r="AI168" s="64">
        <f t="shared" si="22"/>
        <v>1</v>
      </c>
      <c r="AJ168" s="96">
        <f t="shared" si="24"/>
        <v>1</v>
      </c>
      <c r="AK168" s="96">
        <f t="shared" si="23"/>
        <v>1</v>
      </c>
      <c r="AL168" s="64" t="s">
        <v>4072</v>
      </c>
    </row>
    <row r="169" spans="1:38" s="77" customFormat="1" ht="15.75" hidden="1" customHeight="1" x14ac:dyDescent="0.25">
      <c r="A169" s="64">
        <v>279</v>
      </c>
      <c r="B169" s="64" t="s">
        <v>1747</v>
      </c>
      <c r="C169" s="64" t="s">
        <v>1748</v>
      </c>
      <c r="D169" s="64" t="s">
        <v>8</v>
      </c>
      <c r="E169" s="90" t="s">
        <v>3741</v>
      </c>
      <c r="F169" s="86" t="s">
        <v>3742</v>
      </c>
      <c r="G169" s="86" t="s">
        <v>1238</v>
      </c>
      <c r="H169" s="82">
        <v>1</v>
      </c>
      <c r="I169" s="82" t="s">
        <v>18</v>
      </c>
      <c r="J169" s="64">
        <v>1</v>
      </c>
      <c r="K169" s="64">
        <v>1</v>
      </c>
      <c r="L169" s="87" t="s">
        <v>1753</v>
      </c>
      <c r="M169" s="64">
        <v>0</v>
      </c>
      <c r="N169" s="64">
        <v>0</v>
      </c>
      <c r="O169" s="84"/>
      <c r="P169" s="64"/>
      <c r="Q169" s="64"/>
      <c r="R169" s="85"/>
      <c r="S169" s="64">
        <v>0</v>
      </c>
      <c r="T169" s="64">
        <v>0</v>
      </c>
      <c r="U169" s="59"/>
      <c r="V169" s="36"/>
      <c r="W169" s="36"/>
      <c r="X169" s="315"/>
      <c r="Y169" s="36">
        <v>1</v>
      </c>
      <c r="Z169" s="36">
        <v>1</v>
      </c>
      <c r="AA169" s="184" t="s">
        <v>3881</v>
      </c>
      <c r="AB169" s="315"/>
      <c r="AC169" s="315"/>
      <c r="AD169" s="315"/>
      <c r="AE169" s="557"/>
      <c r="AF169" s="557"/>
      <c r="AG169" s="557"/>
      <c r="AH169" s="527">
        <f t="shared" si="21"/>
        <v>2</v>
      </c>
      <c r="AI169" s="64">
        <f t="shared" si="22"/>
        <v>2</v>
      </c>
      <c r="AJ169" s="96">
        <f t="shared" si="24"/>
        <v>1</v>
      </c>
      <c r="AK169" s="96">
        <f t="shared" si="23"/>
        <v>1</v>
      </c>
      <c r="AL169" s="64" t="s">
        <v>4072</v>
      </c>
    </row>
    <row r="170" spans="1:38" s="77" customFormat="1" ht="15.75" hidden="1" customHeight="1" x14ac:dyDescent="0.25">
      <c r="A170" s="64">
        <v>167</v>
      </c>
      <c r="B170" s="64" t="s">
        <v>568</v>
      </c>
      <c r="C170" s="64" t="s">
        <v>1561</v>
      </c>
      <c r="D170" s="64" t="s">
        <v>1254</v>
      </c>
      <c r="E170" s="59" t="s">
        <v>1562</v>
      </c>
      <c r="F170" s="64" t="s">
        <v>1563</v>
      </c>
      <c r="G170" s="64" t="s">
        <v>1224</v>
      </c>
      <c r="H170" s="82">
        <v>1</v>
      </c>
      <c r="I170" s="64" t="s">
        <v>18</v>
      </c>
      <c r="J170" s="68">
        <v>0</v>
      </c>
      <c r="K170" s="68">
        <v>0</v>
      </c>
      <c r="L170" s="83" t="s">
        <v>26</v>
      </c>
      <c r="M170" s="68">
        <v>0</v>
      </c>
      <c r="N170" s="68">
        <v>0</v>
      </c>
      <c r="O170" s="67" t="s">
        <v>26</v>
      </c>
      <c r="P170" s="68">
        <v>0</v>
      </c>
      <c r="Q170" s="68">
        <v>0</v>
      </c>
      <c r="R170" s="67" t="s">
        <v>26</v>
      </c>
      <c r="S170" s="68">
        <v>0</v>
      </c>
      <c r="T170" s="68">
        <v>0</v>
      </c>
      <c r="U170" s="67" t="s">
        <v>26</v>
      </c>
      <c r="V170" s="68">
        <v>0</v>
      </c>
      <c r="W170" s="68">
        <v>0</v>
      </c>
      <c r="X170" s="67" t="s">
        <v>26</v>
      </c>
      <c r="Y170" s="5">
        <v>0</v>
      </c>
      <c r="Z170" s="5">
        <v>0</v>
      </c>
      <c r="AA170" s="512"/>
      <c r="AB170" s="183"/>
      <c r="AC170" s="183"/>
      <c r="AD170" s="183"/>
      <c r="AE170" s="558"/>
      <c r="AF170" s="558"/>
      <c r="AG170" s="558"/>
      <c r="AH170" s="527">
        <f>J170+M170+P170+S170</f>
        <v>0</v>
      </c>
      <c r="AI170" s="64">
        <f>K170+N170+Q170+T170</f>
        <v>0</v>
      </c>
      <c r="AJ170" s="69" t="e">
        <f t="shared" si="24"/>
        <v>#DIV/0!</v>
      </c>
      <c r="AK170" s="69" t="e">
        <f t="shared" si="23"/>
        <v>#DIV/0!</v>
      </c>
      <c r="AL170" s="64" t="s">
        <v>4070</v>
      </c>
    </row>
    <row r="171" spans="1:38" s="77" customFormat="1" ht="15.75" hidden="1" customHeight="1" x14ac:dyDescent="0.25">
      <c r="A171" s="64">
        <v>168</v>
      </c>
      <c r="B171" s="64" t="s">
        <v>568</v>
      </c>
      <c r="C171" s="64" t="s">
        <v>1561</v>
      </c>
      <c r="D171" s="64" t="s">
        <v>1225</v>
      </c>
      <c r="E171" s="59" t="s">
        <v>1564</v>
      </c>
      <c r="F171" s="64" t="s">
        <v>1565</v>
      </c>
      <c r="G171" s="64" t="s">
        <v>1257</v>
      </c>
      <c r="H171" s="82">
        <v>1</v>
      </c>
      <c r="I171" s="64" t="s">
        <v>18</v>
      </c>
      <c r="J171" s="68">
        <v>0</v>
      </c>
      <c r="K171" s="68">
        <v>0</v>
      </c>
      <c r="L171" s="83" t="s">
        <v>26</v>
      </c>
      <c r="M171" s="68">
        <v>0</v>
      </c>
      <c r="N171" s="68">
        <v>0</v>
      </c>
      <c r="O171" s="67" t="s">
        <v>26</v>
      </c>
      <c r="P171" s="68">
        <v>0</v>
      </c>
      <c r="Q171" s="68">
        <v>0</v>
      </c>
      <c r="R171" s="67" t="s">
        <v>26</v>
      </c>
      <c r="S171" s="68">
        <v>0</v>
      </c>
      <c r="T171" s="68">
        <v>0</v>
      </c>
      <c r="U171" s="67" t="s">
        <v>26</v>
      </c>
      <c r="V171" s="68">
        <v>0</v>
      </c>
      <c r="W171" s="68">
        <v>0</v>
      </c>
      <c r="X171" s="67" t="s">
        <v>26</v>
      </c>
      <c r="Y171" s="407">
        <v>27979.11</v>
      </c>
      <c r="Z171" s="180">
        <v>28000</v>
      </c>
      <c r="AA171" s="512" t="s">
        <v>3958</v>
      </c>
      <c r="AB171" s="183"/>
      <c r="AC171" s="183"/>
      <c r="AD171" s="183"/>
      <c r="AE171" s="558"/>
      <c r="AF171" s="558"/>
      <c r="AG171" s="558"/>
      <c r="AH171" s="527">
        <f>J171+M171+P171+S171+V171+Y171</f>
        <v>27979.11</v>
      </c>
      <c r="AI171" s="64">
        <f>K171+N171+Q171+T171+W171+Z171</f>
        <v>28000</v>
      </c>
      <c r="AJ171" s="96">
        <f t="shared" si="24"/>
        <v>0.99925392857142858</v>
      </c>
      <c r="AK171" s="96">
        <f t="shared" si="23"/>
        <v>0.99925392857142858</v>
      </c>
      <c r="AL171" s="64" t="s">
        <v>4072</v>
      </c>
    </row>
    <row r="172" spans="1:38" s="77" customFormat="1" ht="15.75" hidden="1" customHeight="1" x14ac:dyDescent="0.25">
      <c r="A172" s="64">
        <v>169</v>
      </c>
      <c r="B172" s="64" t="s">
        <v>568</v>
      </c>
      <c r="C172" s="64" t="s">
        <v>1561</v>
      </c>
      <c r="D172" s="64" t="s">
        <v>1230</v>
      </c>
      <c r="E172" s="59" t="s">
        <v>1566</v>
      </c>
      <c r="F172" s="64" t="s">
        <v>1567</v>
      </c>
      <c r="G172" s="64" t="s">
        <v>1257</v>
      </c>
      <c r="H172" s="82">
        <v>1</v>
      </c>
      <c r="I172" s="64" t="s">
        <v>18</v>
      </c>
      <c r="J172" s="68">
        <v>0</v>
      </c>
      <c r="K172" s="68">
        <v>0</v>
      </c>
      <c r="L172" s="83" t="s">
        <v>26</v>
      </c>
      <c r="M172" s="68">
        <v>0</v>
      </c>
      <c r="N172" s="68">
        <v>0</v>
      </c>
      <c r="O172" s="67" t="s">
        <v>26</v>
      </c>
      <c r="P172" s="68">
        <v>0</v>
      </c>
      <c r="Q172" s="68">
        <v>0</v>
      </c>
      <c r="R172" s="67" t="s">
        <v>26</v>
      </c>
      <c r="S172" s="68">
        <v>0</v>
      </c>
      <c r="T172" s="68">
        <v>0</v>
      </c>
      <c r="U172" s="67" t="s">
        <v>26</v>
      </c>
      <c r="V172" s="68">
        <v>0</v>
      </c>
      <c r="W172" s="68">
        <v>0</v>
      </c>
      <c r="X172" s="67" t="s">
        <v>26</v>
      </c>
      <c r="Y172" s="5">
        <v>1</v>
      </c>
      <c r="Z172" s="5">
        <v>1</v>
      </c>
      <c r="AA172" s="512" t="s">
        <v>3959</v>
      </c>
      <c r="AB172" s="183"/>
      <c r="AC172" s="183"/>
      <c r="AD172" s="183"/>
      <c r="AE172" s="558"/>
      <c r="AF172" s="558"/>
      <c r="AG172" s="558"/>
      <c r="AH172" s="527">
        <f>J172+M172+P172+S172+V172+Y172</f>
        <v>1</v>
      </c>
      <c r="AI172" s="64">
        <f>K172+N172+Q172+T172+W172+Z172</f>
        <v>1</v>
      </c>
      <c r="AJ172" s="96">
        <f t="shared" si="24"/>
        <v>1</v>
      </c>
      <c r="AK172" s="96">
        <f t="shared" si="23"/>
        <v>1</v>
      </c>
      <c r="AL172" s="64" t="s">
        <v>4072</v>
      </c>
    </row>
    <row r="173" spans="1:38" s="77" customFormat="1" ht="15.75" hidden="1" customHeight="1" x14ac:dyDescent="0.25">
      <c r="A173" s="64">
        <v>170</v>
      </c>
      <c r="B173" s="64" t="s">
        <v>568</v>
      </c>
      <c r="C173" s="64" t="s">
        <v>1561</v>
      </c>
      <c r="D173" s="64" t="s">
        <v>8</v>
      </c>
      <c r="E173" s="59" t="s">
        <v>1568</v>
      </c>
      <c r="F173" s="64" t="s">
        <v>1569</v>
      </c>
      <c r="G173" s="64" t="s">
        <v>1224</v>
      </c>
      <c r="H173" s="82">
        <v>0.7</v>
      </c>
      <c r="I173" s="64" t="s">
        <v>18</v>
      </c>
      <c r="J173" s="68">
        <v>0</v>
      </c>
      <c r="K173" s="68">
        <v>0</v>
      </c>
      <c r="L173" s="83" t="s">
        <v>26</v>
      </c>
      <c r="M173" s="68">
        <v>0</v>
      </c>
      <c r="N173" s="68">
        <v>0</v>
      </c>
      <c r="O173" s="67" t="s">
        <v>26</v>
      </c>
      <c r="P173" s="68">
        <v>0</v>
      </c>
      <c r="Q173" s="68">
        <v>0</v>
      </c>
      <c r="R173" s="67" t="s">
        <v>26</v>
      </c>
      <c r="S173" s="68">
        <v>0</v>
      </c>
      <c r="T173" s="68">
        <v>0</v>
      </c>
      <c r="U173" s="67" t="s">
        <v>26</v>
      </c>
      <c r="V173" s="68">
        <v>0</v>
      </c>
      <c r="W173" s="68">
        <v>0</v>
      </c>
      <c r="X173" s="67" t="s">
        <v>26</v>
      </c>
      <c r="Y173" s="5">
        <v>0</v>
      </c>
      <c r="Z173" s="5">
        <v>0</v>
      </c>
      <c r="AA173" s="512"/>
      <c r="AB173" s="183"/>
      <c r="AC173" s="183"/>
      <c r="AD173" s="183"/>
      <c r="AE173" s="558"/>
      <c r="AF173" s="558"/>
      <c r="AG173" s="558"/>
      <c r="AH173" s="527">
        <f>J173+M173+P173+S173</f>
        <v>0</v>
      </c>
      <c r="AI173" s="64">
        <f>K173+N173+Q173+T173</f>
        <v>0</v>
      </c>
      <c r="AJ173" s="69" t="e">
        <f t="shared" si="24"/>
        <v>#DIV/0!</v>
      </c>
      <c r="AK173" s="69" t="e">
        <f t="shared" si="23"/>
        <v>#DIV/0!</v>
      </c>
      <c r="AL173" s="64" t="s">
        <v>4070</v>
      </c>
    </row>
    <row r="174" spans="1:38" s="77" customFormat="1" ht="15.75" hidden="1" customHeight="1" x14ac:dyDescent="0.25">
      <c r="A174" s="64">
        <v>171</v>
      </c>
      <c r="B174" s="64" t="s">
        <v>568</v>
      </c>
      <c r="C174" s="64" t="s">
        <v>1561</v>
      </c>
      <c r="D174" s="64" t="s">
        <v>8</v>
      </c>
      <c r="E174" s="59" t="s">
        <v>1570</v>
      </c>
      <c r="F174" s="64" t="s">
        <v>1571</v>
      </c>
      <c r="G174" s="64" t="s">
        <v>1257</v>
      </c>
      <c r="H174" s="82">
        <v>1</v>
      </c>
      <c r="I174" s="64" t="s">
        <v>18</v>
      </c>
      <c r="J174" s="68">
        <v>0</v>
      </c>
      <c r="K174" s="68">
        <v>0</v>
      </c>
      <c r="L174" s="83" t="s">
        <v>26</v>
      </c>
      <c r="M174" s="68">
        <v>0</v>
      </c>
      <c r="N174" s="68">
        <v>0</v>
      </c>
      <c r="O174" s="67" t="s">
        <v>26</v>
      </c>
      <c r="P174" s="68">
        <v>0</v>
      </c>
      <c r="Q174" s="68">
        <v>0</v>
      </c>
      <c r="R174" s="67" t="s">
        <v>26</v>
      </c>
      <c r="S174" s="68">
        <v>0</v>
      </c>
      <c r="T174" s="68">
        <v>0</v>
      </c>
      <c r="U174" s="67" t="s">
        <v>26</v>
      </c>
      <c r="V174" s="68">
        <v>0</v>
      </c>
      <c r="W174" s="68">
        <v>0</v>
      </c>
      <c r="X174" s="67" t="s">
        <v>26</v>
      </c>
      <c r="Y174" s="5">
        <v>0</v>
      </c>
      <c r="Z174" s="5">
        <v>1</v>
      </c>
      <c r="AA174" s="512"/>
      <c r="AB174" s="183"/>
      <c r="AC174" s="183"/>
      <c r="AD174" s="183"/>
      <c r="AE174" s="558"/>
      <c r="AF174" s="558"/>
      <c r="AG174" s="558"/>
      <c r="AH174" s="527">
        <f>J174+M174+P174+S174+V174+Y174</f>
        <v>0</v>
      </c>
      <c r="AI174" s="64">
        <f>K174+N174+Q174+T174+W174+Z174</f>
        <v>1</v>
      </c>
      <c r="AJ174" s="96">
        <f t="shared" si="24"/>
        <v>0</v>
      </c>
      <c r="AK174" s="96">
        <f t="shared" si="23"/>
        <v>0</v>
      </c>
      <c r="AL174" s="64" t="s">
        <v>4074</v>
      </c>
    </row>
    <row r="175" spans="1:38" s="77" customFormat="1" ht="15.75" hidden="1" customHeight="1" x14ac:dyDescent="0.25">
      <c r="A175" s="64">
        <v>172</v>
      </c>
      <c r="B175" s="64" t="s">
        <v>568</v>
      </c>
      <c r="C175" s="64" t="s">
        <v>1561</v>
      </c>
      <c r="D175" s="64" t="s">
        <v>8</v>
      </c>
      <c r="E175" s="309" t="s">
        <v>1572</v>
      </c>
      <c r="F175" s="64" t="s">
        <v>1573</v>
      </c>
      <c r="G175" s="64" t="s">
        <v>1224</v>
      </c>
      <c r="H175" s="82">
        <v>1</v>
      </c>
      <c r="I175" s="64" t="s">
        <v>18</v>
      </c>
      <c r="J175" s="68">
        <v>0</v>
      </c>
      <c r="K175" s="68">
        <v>0</v>
      </c>
      <c r="L175" s="83" t="s">
        <v>26</v>
      </c>
      <c r="M175" s="68">
        <v>0</v>
      </c>
      <c r="N175" s="68">
        <v>0</v>
      </c>
      <c r="O175" s="67" t="s">
        <v>26</v>
      </c>
      <c r="P175" s="68">
        <v>0</v>
      </c>
      <c r="Q175" s="68">
        <v>0</v>
      </c>
      <c r="R175" s="67" t="s">
        <v>26</v>
      </c>
      <c r="S175" s="68">
        <v>0</v>
      </c>
      <c r="T175" s="68">
        <v>0</v>
      </c>
      <c r="U175" s="67" t="s">
        <v>26</v>
      </c>
      <c r="V175" s="68">
        <v>0</v>
      </c>
      <c r="W175" s="68">
        <v>0</v>
      </c>
      <c r="X175" s="67" t="s">
        <v>26</v>
      </c>
      <c r="Y175" s="5">
        <v>0</v>
      </c>
      <c r="Z175" s="5">
        <v>0</v>
      </c>
      <c r="AA175" s="512"/>
      <c r="AB175" s="183"/>
      <c r="AC175" s="183"/>
      <c r="AD175" s="183"/>
      <c r="AE175" s="558"/>
      <c r="AF175" s="558"/>
      <c r="AG175" s="558"/>
      <c r="AH175" s="527">
        <f>J175+M175+P175+S175</f>
        <v>0</v>
      </c>
      <c r="AI175" s="64">
        <f>K175+N175+Q175+T175</f>
        <v>0</v>
      </c>
      <c r="AJ175" s="69" t="e">
        <f t="shared" si="24"/>
        <v>#DIV/0!</v>
      </c>
      <c r="AK175" s="69" t="e">
        <f t="shared" si="23"/>
        <v>#DIV/0!</v>
      </c>
      <c r="AL175" s="64" t="s">
        <v>4070</v>
      </c>
    </row>
    <row r="176" spans="1:38" s="77" customFormat="1" ht="15.75" hidden="1" customHeight="1" x14ac:dyDescent="0.25">
      <c r="A176" s="64">
        <v>173</v>
      </c>
      <c r="B176" s="64" t="s">
        <v>568</v>
      </c>
      <c r="C176" s="64" t="s">
        <v>1561</v>
      </c>
      <c r="D176" s="64" t="s">
        <v>1230</v>
      </c>
      <c r="E176" s="59" t="s">
        <v>1574</v>
      </c>
      <c r="F176" s="64" t="s">
        <v>1575</v>
      </c>
      <c r="G176" s="64" t="s">
        <v>1257</v>
      </c>
      <c r="H176" s="82">
        <v>1</v>
      </c>
      <c r="I176" s="64" t="s">
        <v>18</v>
      </c>
      <c r="J176" s="68">
        <v>0</v>
      </c>
      <c r="K176" s="68">
        <v>0</v>
      </c>
      <c r="L176" s="83" t="s">
        <v>26</v>
      </c>
      <c r="M176" s="68">
        <v>0</v>
      </c>
      <c r="N176" s="68">
        <v>0</v>
      </c>
      <c r="O176" s="67" t="s">
        <v>26</v>
      </c>
      <c r="P176" s="68">
        <v>0</v>
      </c>
      <c r="Q176" s="68">
        <v>0</v>
      </c>
      <c r="R176" s="67" t="s">
        <v>26</v>
      </c>
      <c r="S176" s="68">
        <v>0</v>
      </c>
      <c r="T176" s="68">
        <v>0</v>
      </c>
      <c r="U176" s="67" t="s">
        <v>26</v>
      </c>
      <c r="V176" s="68">
        <v>0</v>
      </c>
      <c r="W176" s="68">
        <v>0</v>
      </c>
      <c r="X176" s="67" t="s">
        <v>26</v>
      </c>
      <c r="Y176" s="5">
        <v>4</v>
      </c>
      <c r="Z176" s="5">
        <v>5</v>
      </c>
      <c r="AA176" s="512" t="s">
        <v>3960</v>
      </c>
      <c r="AB176" s="183"/>
      <c r="AC176" s="183"/>
      <c r="AD176" s="183"/>
      <c r="AE176" s="558"/>
      <c r="AF176" s="558"/>
      <c r="AG176" s="558"/>
      <c r="AH176" s="527">
        <f t="shared" ref="AH176:AH207" si="25">J176+M176+P176+S176+V176+Y176</f>
        <v>4</v>
      </c>
      <c r="AI176" s="64">
        <f t="shared" ref="AI176:AI207" si="26">K176+N176+Q176+T176+W176+Z176</f>
        <v>5</v>
      </c>
      <c r="AJ176" s="96">
        <f t="shared" si="24"/>
        <v>0.8</v>
      </c>
      <c r="AK176" s="96">
        <f t="shared" si="23"/>
        <v>0.8</v>
      </c>
      <c r="AL176" s="64" t="s">
        <v>4072</v>
      </c>
    </row>
    <row r="177" spans="1:38" s="77" customFormat="1" ht="15.75" hidden="1" customHeight="1" x14ac:dyDescent="0.25">
      <c r="A177" s="64">
        <v>174</v>
      </c>
      <c r="B177" s="64" t="s">
        <v>568</v>
      </c>
      <c r="C177" s="64" t="s">
        <v>1561</v>
      </c>
      <c r="D177" s="64" t="s">
        <v>8</v>
      </c>
      <c r="E177" s="59" t="s">
        <v>1576</v>
      </c>
      <c r="F177" s="64" t="s">
        <v>1577</v>
      </c>
      <c r="G177" s="64" t="s">
        <v>1238</v>
      </c>
      <c r="H177" s="82">
        <v>1</v>
      </c>
      <c r="I177" s="64" t="s">
        <v>18</v>
      </c>
      <c r="J177" s="68">
        <v>0</v>
      </c>
      <c r="K177" s="68">
        <v>0</v>
      </c>
      <c r="L177" s="83" t="s">
        <v>26</v>
      </c>
      <c r="M177" s="68">
        <v>0</v>
      </c>
      <c r="N177" s="68">
        <v>0</v>
      </c>
      <c r="O177" s="67" t="s">
        <v>26</v>
      </c>
      <c r="P177" s="64">
        <v>34</v>
      </c>
      <c r="Q177" s="101">
        <v>375</v>
      </c>
      <c r="R177" s="197" t="s">
        <v>2873</v>
      </c>
      <c r="S177" s="68">
        <v>0</v>
      </c>
      <c r="T177" s="68">
        <v>0</v>
      </c>
      <c r="U177" s="67" t="s">
        <v>26</v>
      </c>
      <c r="V177" s="68">
        <v>0</v>
      </c>
      <c r="W177" s="68">
        <v>0</v>
      </c>
      <c r="X177" s="67" t="s">
        <v>26</v>
      </c>
      <c r="Y177" s="5">
        <v>4940</v>
      </c>
      <c r="Z177" s="5">
        <v>4600</v>
      </c>
      <c r="AA177" s="512" t="s">
        <v>3961</v>
      </c>
      <c r="AB177" s="183"/>
      <c r="AC177" s="183"/>
      <c r="AD177" s="183"/>
      <c r="AE177" s="558"/>
      <c r="AF177" s="558"/>
      <c r="AG177" s="558"/>
      <c r="AH177" s="527">
        <f t="shared" si="25"/>
        <v>4974</v>
      </c>
      <c r="AI177" s="64">
        <f t="shared" si="26"/>
        <v>4975</v>
      </c>
      <c r="AJ177" s="96">
        <f t="shared" si="24"/>
        <v>0.99979899497487434</v>
      </c>
      <c r="AK177" s="96">
        <f t="shared" si="23"/>
        <v>0.99979899497487434</v>
      </c>
      <c r="AL177" s="64" t="s">
        <v>4072</v>
      </c>
    </row>
    <row r="178" spans="1:38" s="77" customFormat="1" ht="15.75" hidden="1" customHeight="1" x14ac:dyDescent="0.25">
      <c r="A178" s="64">
        <v>175</v>
      </c>
      <c r="B178" s="64" t="s">
        <v>568</v>
      </c>
      <c r="C178" s="64" t="s">
        <v>1561</v>
      </c>
      <c r="D178" s="64" t="s">
        <v>8</v>
      </c>
      <c r="E178" s="59" t="s">
        <v>1578</v>
      </c>
      <c r="F178" s="64" t="s">
        <v>1579</v>
      </c>
      <c r="G178" s="64" t="s">
        <v>1238</v>
      </c>
      <c r="H178" s="82">
        <v>1</v>
      </c>
      <c r="I178" s="64" t="s">
        <v>18</v>
      </c>
      <c r="J178" s="68">
        <v>0</v>
      </c>
      <c r="K178" s="68">
        <v>0</v>
      </c>
      <c r="L178" s="83" t="s">
        <v>26</v>
      </c>
      <c r="M178" s="68">
        <v>0</v>
      </c>
      <c r="N178" s="68">
        <v>0</v>
      </c>
      <c r="O178" s="67" t="s">
        <v>26</v>
      </c>
      <c r="P178" s="64">
        <v>2</v>
      </c>
      <c r="Q178" s="101">
        <v>1</v>
      </c>
      <c r="R178" s="197" t="s">
        <v>2874</v>
      </c>
      <c r="S178" s="68">
        <v>0</v>
      </c>
      <c r="T178" s="68">
        <v>0</v>
      </c>
      <c r="U178" s="67" t="s">
        <v>26</v>
      </c>
      <c r="V178" s="68">
        <v>0</v>
      </c>
      <c r="W178" s="68">
        <v>0</v>
      </c>
      <c r="X178" s="67" t="s">
        <v>26</v>
      </c>
      <c r="Y178" s="5">
        <v>4</v>
      </c>
      <c r="Z178" s="5">
        <v>5</v>
      </c>
      <c r="AA178" s="512" t="s">
        <v>3962</v>
      </c>
      <c r="AB178" s="183"/>
      <c r="AC178" s="183"/>
      <c r="AD178" s="183"/>
      <c r="AE178" s="558"/>
      <c r="AF178" s="558"/>
      <c r="AG178" s="558"/>
      <c r="AH178" s="527">
        <f t="shared" si="25"/>
        <v>6</v>
      </c>
      <c r="AI178" s="64">
        <f t="shared" si="26"/>
        <v>6</v>
      </c>
      <c r="AJ178" s="96">
        <f t="shared" si="24"/>
        <v>1</v>
      </c>
      <c r="AK178" s="96">
        <f t="shared" ref="AK178:AK209" si="27">+AJ178/H178</f>
        <v>1</v>
      </c>
      <c r="AL178" s="64" t="s">
        <v>4072</v>
      </c>
    </row>
    <row r="179" spans="1:38" s="77" customFormat="1" ht="15.75" hidden="1" customHeight="1" x14ac:dyDescent="0.25">
      <c r="A179" s="64">
        <v>176</v>
      </c>
      <c r="B179" s="64" t="s">
        <v>568</v>
      </c>
      <c r="C179" s="64" t="s">
        <v>1561</v>
      </c>
      <c r="D179" s="64" t="s">
        <v>8</v>
      </c>
      <c r="E179" s="59" t="s">
        <v>1580</v>
      </c>
      <c r="F179" s="64" t="s">
        <v>1581</v>
      </c>
      <c r="G179" s="64" t="s">
        <v>1224</v>
      </c>
      <c r="H179" s="82">
        <v>1</v>
      </c>
      <c r="I179" s="64" t="s">
        <v>18</v>
      </c>
      <c r="J179" s="68">
        <v>0</v>
      </c>
      <c r="K179" s="68">
        <v>0</v>
      </c>
      <c r="L179" s="83" t="s">
        <v>26</v>
      </c>
      <c r="M179" s="68">
        <v>0</v>
      </c>
      <c r="N179" s="68">
        <v>0</v>
      </c>
      <c r="O179" s="67" t="s">
        <v>26</v>
      </c>
      <c r="P179" s="68">
        <v>0</v>
      </c>
      <c r="Q179" s="68">
        <v>0</v>
      </c>
      <c r="R179" s="67" t="s">
        <v>26</v>
      </c>
      <c r="S179" s="68">
        <v>0</v>
      </c>
      <c r="T179" s="68">
        <v>0</v>
      </c>
      <c r="U179" s="67" t="s">
        <v>26</v>
      </c>
      <c r="V179" s="68">
        <v>0</v>
      </c>
      <c r="W179" s="68">
        <v>0</v>
      </c>
      <c r="X179" s="67" t="s">
        <v>26</v>
      </c>
      <c r="Y179" s="5">
        <v>0</v>
      </c>
      <c r="Z179" s="5">
        <v>0</v>
      </c>
      <c r="AA179" s="512"/>
      <c r="AB179" s="183"/>
      <c r="AC179" s="183"/>
      <c r="AD179" s="183"/>
      <c r="AE179" s="558"/>
      <c r="AF179" s="558"/>
      <c r="AG179" s="558"/>
      <c r="AH179" s="527">
        <f t="shared" si="25"/>
        <v>0</v>
      </c>
      <c r="AI179" s="64">
        <f t="shared" si="26"/>
        <v>0</v>
      </c>
      <c r="AJ179" s="69" t="e">
        <f t="shared" si="24"/>
        <v>#DIV/0!</v>
      </c>
      <c r="AK179" s="69" t="e">
        <f t="shared" si="27"/>
        <v>#DIV/0!</v>
      </c>
      <c r="AL179" s="64" t="s">
        <v>4070</v>
      </c>
    </row>
    <row r="180" spans="1:38" s="77" customFormat="1" ht="15.75" hidden="1" customHeight="1" x14ac:dyDescent="0.25">
      <c r="A180" s="64">
        <v>177</v>
      </c>
      <c r="B180" s="64" t="s">
        <v>568</v>
      </c>
      <c r="C180" s="64" t="s">
        <v>1561</v>
      </c>
      <c r="D180" s="64" t="s">
        <v>1230</v>
      </c>
      <c r="E180" s="59" t="s">
        <v>1582</v>
      </c>
      <c r="F180" s="64" t="s">
        <v>1583</v>
      </c>
      <c r="G180" s="64" t="s">
        <v>1224</v>
      </c>
      <c r="H180" s="82">
        <v>1</v>
      </c>
      <c r="I180" s="64" t="s">
        <v>18</v>
      </c>
      <c r="J180" s="68">
        <v>0</v>
      </c>
      <c r="K180" s="68">
        <v>0</v>
      </c>
      <c r="L180" s="83" t="s">
        <v>26</v>
      </c>
      <c r="M180" s="68">
        <v>0</v>
      </c>
      <c r="N180" s="68">
        <v>0</v>
      </c>
      <c r="O180" s="67" t="s">
        <v>26</v>
      </c>
      <c r="P180" s="68">
        <v>0</v>
      </c>
      <c r="Q180" s="68">
        <v>0</v>
      </c>
      <c r="R180" s="67" t="s">
        <v>26</v>
      </c>
      <c r="S180" s="68">
        <v>0</v>
      </c>
      <c r="T180" s="68">
        <v>0</v>
      </c>
      <c r="U180" s="67" t="s">
        <v>26</v>
      </c>
      <c r="V180" s="68">
        <v>0</v>
      </c>
      <c r="W180" s="68">
        <v>0</v>
      </c>
      <c r="X180" s="67" t="s">
        <v>26</v>
      </c>
      <c r="Y180" s="5">
        <v>0</v>
      </c>
      <c r="Z180" s="5">
        <v>0</v>
      </c>
      <c r="AA180" s="512"/>
      <c r="AB180" s="183"/>
      <c r="AC180" s="183"/>
      <c r="AD180" s="183"/>
      <c r="AE180" s="558"/>
      <c r="AF180" s="558"/>
      <c r="AG180" s="558"/>
      <c r="AH180" s="527">
        <f t="shared" si="25"/>
        <v>0</v>
      </c>
      <c r="AI180" s="64">
        <f t="shared" si="26"/>
        <v>0</v>
      </c>
      <c r="AJ180" s="69" t="e">
        <f t="shared" si="24"/>
        <v>#DIV/0!</v>
      </c>
      <c r="AK180" s="69" t="e">
        <f t="shared" si="27"/>
        <v>#DIV/0!</v>
      </c>
      <c r="AL180" s="64" t="s">
        <v>4070</v>
      </c>
    </row>
    <row r="181" spans="1:38" s="77" customFormat="1" ht="15.75" hidden="1" customHeight="1" x14ac:dyDescent="0.25">
      <c r="A181" s="64">
        <v>178</v>
      </c>
      <c r="B181" s="64" t="s">
        <v>568</v>
      </c>
      <c r="C181" s="64" t="s">
        <v>1561</v>
      </c>
      <c r="D181" s="64" t="s">
        <v>8</v>
      </c>
      <c r="E181" s="59" t="s">
        <v>1584</v>
      </c>
      <c r="F181" s="64" t="s">
        <v>1585</v>
      </c>
      <c r="G181" s="64" t="s">
        <v>1371</v>
      </c>
      <c r="H181" s="82">
        <v>1</v>
      </c>
      <c r="I181" s="64" t="s">
        <v>18</v>
      </c>
      <c r="J181" s="68">
        <v>0</v>
      </c>
      <c r="K181" s="68">
        <v>0</v>
      </c>
      <c r="L181" s="83" t="s">
        <v>26</v>
      </c>
      <c r="M181" s="64">
        <v>1</v>
      </c>
      <c r="N181" s="101">
        <v>1</v>
      </c>
      <c r="O181" s="198" t="s">
        <v>2499</v>
      </c>
      <c r="P181" s="68">
        <v>0</v>
      </c>
      <c r="Q181" s="68">
        <v>0</v>
      </c>
      <c r="R181" s="67" t="s">
        <v>26</v>
      </c>
      <c r="S181" s="64">
        <v>2</v>
      </c>
      <c r="T181" s="64">
        <v>1</v>
      </c>
      <c r="U181" s="73" t="s">
        <v>3110</v>
      </c>
      <c r="V181" s="68">
        <v>0</v>
      </c>
      <c r="W181" s="68">
        <v>0</v>
      </c>
      <c r="X181" s="67" t="s">
        <v>26</v>
      </c>
      <c r="Y181" s="5">
        <v>0</v>
      </c>
      <c r="Z181" s="5">
        <v>1</v>
      </c>
      <c r="AA181" s="512"/>
      <c r="AB181" s="183"/>
      <c r="AC181" s="183"/>
      <c r="AD181" s="183"/>
      <c r="AE181" s="558"/>
      <c r="AF181" s="558"/>
      <c r="AG181" s="558"/>
      <c r="AH181" s="527">
        <f t="shared" si="25"/>
        <v>3</v>
      </c>
      <c r="AI181" s="64">
        <f t="shared" si="26"/>
        <v>3</v>
      </c>
      <c r="AJ181" s="96">
        <f t="shared" si="24"/>
        <v>1</v>
      </c>
      <c r="AK181" s="96">
        <f t="shared" si="27"/>
        <v>1</v>
      </c>
      <c r="AL181" s="64" t="s">
        <v>4072</v>
      </c>
    </row>
    <row r="182" spans="1:38" s="77" customFormat="1" ht="15.75" hidden="1" customHeight="1" x14ac:dyDescent="0.25">
      <c r="A182" s="64">
        <v>179</v>
      </c>
      <c r="B182" s="64" t="s">
        <v>568</v>
      </c>
      <c r="C182" s="64" t="s">
        <v>1561</v>
      </c>
      <c r="D182" s="64" t="s">
        <v>8</v>
      </c>
      <c r="E182" s="59" t="s">
        <v>1586</v>
      </c>
      <c r="F182" s="64" t="s">
        <v>1567</v>
      </c>
      <c r="G182" s="64" t="s">
        <v>1257</v>
      </c>
      <c r="H182" s="82">
        <v>1</v>
      </c>
      <c r="I182" s="64" t="s">
        <v>18</v>
      </c>
      <c r="J182" s="68">
        <v>0</v>
      </c>
      <c r="K182" s="68">
        <v>0</v>
      </c>
      <c r="L182" s="83" t="s">
        <v>26</v>
      </c>
      <c r="M182" s="68">
        <v>0</v>
      </c>
      <c r="N182" s="68">
        <v>0</v>
      </c>
      <c r="O182" s="67" t="s">
        <v>26</v>
      </c>
      <c r="P182" s="68">
        <v>0</v>
      </c>
      <c r="Q182" s="68">
        <v>0</v>
      </c>
      <c r="R182" s="67" t="s">
        <v>26</v>
      </c>
      <c r="S182" s="68">
        <v>0</v>
      </c>
      <c r="T182" s="68">
        <v>0</v>
      </c>
      <c r="U182" s="67" t="s">
        <v>26</v>
      </c>
      <c r="V182" s="68">
        <v>0</v>
      </c>
      <c r="W182" s="68">
        <v>0</v>
      </c>
      <c r="X182" s="67" t="s">
        <v>26</v>
      </c>
      <c r="Y182" s="5">
        <v>23</v>
      </c>
      <c r="Z182" s="5">
        <v>2</v>
      </c>
      <c r="AA182" s="512" t="s">
        <v>3963</v>
      </c>
      <c r="AB182" s="183"/>
      <c r="AC182" s="183"/>
      <c r="AD182" s="183"/>
      <c r="AE182" s="558"/>
      <c r="AF182" s="558"/>
      <c r="AG182" s="558"/>
      <c r="AH182" s="527">
        <f t="shared" si="25"/>
        <v>23</v>
      </c>
      <c r="AI182" s="64">
        <f t="shared" si="26"/>
        <v>2</v>
      </c>
      <c r="AJ182" s="96">
        <f t="shared" si="24"/>
        <v>11.5</v>
      </c>
      <c r="AK182" s="96">
        <f t="shared" si="27"/>
        <v>11.5</v>
      </c>
      <c r="AL182" s="64" t="s">
        <v>4072</v>
      </c>
    </row>
    <row r="183" spans="1:38" s="77" customFormat="1" ht="15.75" hidden="1" customHeight="1" x14ac:dyDescent="0.25">
      <c r="A183" s="64">
        <v>180</v>
      </c>
      <c r="B183" s="64" t="s">
        <v>568</v>
      </c>
      <c r="C183" s="64" t="s">
        <v>1587</v>
      </c>
      <c r="D183" s="64" t="s">
        <v>1254</v>
      </c>
      <c r="E183" s="59" t="s">
        <v>1588</v>
      </c>
      <c r="F183" s="64" t="s">
        <v>1589</v>
      </c>
      <c r="G183" s="64" t="s">
        <v>1224</v>
      </c>
      <c r="H183" s="82">
        <v>1</v>
      </c>
      <c r="I183" s="64" t="s">
        <v>18</v>
      </c>
      <c r="J183" s="68">
        <v>0</v>
      </c>
      <c r="K183" s="68">
        <v>0</v>
      </c>
      <c r="L183" s="83" t="s">
        <v>26</v>
      </c>
      <c r="M183" s="68">
        <v>0</v>
      </c>
      <c r="N183" s="68">
        <v>0</v>
      </c>
      <c r="O183" s="67" t="s">
        <v>26</v>
      </c>
      <c r="P183" s="68">
        <v>0</v>
      </c>
      <c r="Q183" s="68">
        <v>0</v>
      </c>
      <c r="R183" s="67" t="s">
        <v>26</v>
      </c>
      <c r="S183" s="68">
        <v>0</v>
      </c>
      <c r="T183" s="68">
        <v>0</v>
      </c>
      <c r="U183" s="67" t="s">
        <v>26</v>
      </c>
      <c r="V183" s="68">
        <v>0</v>
      </c>
      <c r="W183" s="68">
        <v>0</v>
      </c>
      <c r="X183" s="67" t="s">
        <v>26</v>
      </c>
      <c r="Y183" s="5">
        <v>0</v>
      </c>
      <c r="Z183" s="5">
        <v>0</v>
      </c>
      <c r="AA183" s="512"/>
      <c r="AB183" s="183"/>
      <c r="AC183" s="183"/>
      <c r="AD183" s="183"/>
      <c r="AE183" s="558"/>
      <c r="AF183" s="558"/>
      <c r="AG183" s="558"/>
      <c r="AH183" s="527">
        <f t="shared" si="25"/>
        <v>0</v>
      </c>
      <c r="AI183" s="64">
        <f t="shared" si="26"/>
        <v>0</v>
      </c>
      <c r="AJ183" s="69" t="e">
        <f t="shared" si="24"/>
        <v>#DIV/0!</v>
      </c>
      <c r="AK183" s="69" t="e">
        <f t="shared" si="27"/>
        <v>#DIV/0!</v>
      </c>
      <c r="AL183" s="64" t="s">
        <v>4070</v>
      </c>
    </row>
    <row r="184" spans="1:38" s="77" customFormat="1" ht="15.75" hidden="1" customHeight="1" x14ac:dyDescent="0.25">
      <c r="A184" s="64">
        <v>181</v>
      </c>
      <c r="B184" s="64" t="s">
        <v>568</v>
      </c>
      <c r="C184" s="64" t="s">
        <v>1587</v>
      </c>
      <c r="D184" s="64" t="s">
        <v>1225</v>
      </c>
      <c r="E184" s="59" t="s">
        <v>1590</v>
      </c>
      <c r="F184" s="64" t="s">
        <v>1591</v>
      </c>
      <c r="G184" s="64" t="s">
        <v>1228</v>
      </c>
      <c r="H184" s="82">
        <v>1</v>
      </c>
      <c r="I184" s="64" t="s">
        <v>18</v>
      </c>
      <c r="J184" s="64">
        <v>2</v>
      </c>
      <c r="K184" s="64">
        <v>2</v>
      </c>
      <c r="L184" s="87"/>
      <c r="M184" s="64">
        <v>13</v>
      </c>
      <c r="N184" s="64">
        <v>13</v>
      </c>
      <c r="O184" s="84" t="s">
        <v>2500</v>
      </c>
      <c r="P184" s="64">
        <v>500</v>
      </c>
      <c r="Q184" s="64">
        <v>500</v>
      </c>
      <c r="R184" s="85"/>
      <c r="S184" s="32">
        <v>188</v>
      </c>
      <c r="T184" s="32">
        <v>188</v>
      </c>
      <c r="U184" s="62" t="s">
        <v>3111</v>
      </c>
      <c r="V184" s="36">
        <v>194</v>
      </c>
      <c r="W184" s="36">
        <v>194</v>
      </c>
      <c r="X184" s="373" t="s">
        <v>3462</v>
      </c>
      <c r="Y184" s="5">
        <v>376</v>
      </c>
      <c r="Z184" s="5">
        <v>376</v>
      </c>
      <c r="AA184" s="512" t="s">
        <v>3462</v>
      </c>
      <c r="AB184" s="183"/>
      <c r="AC184" s="183"/>
      <c r="AD184" s="183"/>
      <c r="AE184" s="558"/>
      <c r="AF184" s="558"/>
      <c r="AG184" s="558"/>
      <c r="AH184" s="527">
        <f t="shared" si="25"/>
        <v>1273</v>
      </c>
      <c r="AI184" s="64">
        <f t="shared" si="26"/>
        <v>1273</v>
      </c>
      <c r="AJ184" s="96">
        <f t="shared" si="24"/>
        <v>1</v>
      </c>
      <c r="AK184" s="96">
        <f t="shared" si="27"/>
        <v>1</v>
      </c>
      <c r="AL184" s="64" t="s">
        <v>4072</v>
      </c>
    </row>
    <row r="185" spans="1:38" s="77" customFormat="1" ht="15.75" hidden="1" customHeight="1" x14ac:dyDescent="0.25">
      <c r="A185" s="64">
        <v>182</v>
      </c>
      <c r="B185" s="64" t="s">
        <v>568</v>
      </c>
      <c r="C185" s="64" t="s">
        <v>1587</v>
      </c>
      <c r="D185" s="64" t="s">
        <v>1230</v>
      </c>
      <c r="E185" s="59" t="s">
        <v>1592</v>
      </c>
      <c r="F185" s="64" t="s">
        <v>1593</v>
      </c>
      <c r="G185" s="64" t="s">
        <v>1228</v>
      </c>
      <c r="H185" s="82">
        <v>1</v>
      </c>
      <c r="I185" s="64" t="s">
        <v>18</v>
      </c>
      <c r="J185" s="86">
        <v>90</v>
      </c>
      <c r="K185" s="86">
        <v>25</v>
      </c>
      <c r="L185" s="87"/>
      <c r="M185" s="64">
        <v>61</v>
      </c>
      <c r="N185" s="64">
        <v>48</v>
      </c>
      <c r="O185" s="84" t="s">
        <v>2501</v>
      </c>
      <c r="P185" s="64">
        <v>256</v>
      </c>
      <c r="Q185" s="64">
        <v>270</v>
      </c>
      <c r="R185" s="85" t="s">
        <v>2875</v>
      </c>
      <c r="S185" s="32">
        <v>110</v>
      </c>
      <c r="T185" s="32">
        <v>112</v>
      </c>
      <c r="U185" s="73" t="s">
        <v>3112</v>
      </c>
      <c r="V185" s="36">
        <v>199</v>
      </c>
      <c r="W185" s="36">
        <v>186</v>
      </c>
      <c r="X185" s="374" t="s">
        <v>3463</v>
      </c>
      <c r="Y185" s="5">
        <v>243</v>
      </c>
      <c r="Z185" s="5">
        <v>224</v>
      </c>
      <c r="AA185" s="512" t="s">
        <v>3964</v>
      </c>
      <c r="AB185" s="183"/>
      <c r="AC185" s="183"/>
      <c r="AD185" s="183"/>
      <c r="AE185" s="558"/>
      <c r="AF185" s="558"/>
      <c r="AG185" s="558"/>
      <c r="AH185" s="527">
        <f t="shared" si="25"/>
        <v>959</v>
      </c>
      <c r="AI185" s="64">
        <f t="shared" si="26"/>
        <v>865</v>
      </c>
      <c r="AJ185" s="96">
        <f t="shared" si="24"/>
        <v>1.1086705202312139</v>
      </c>
      <c r="AK185" s="96">
        <f t="shared" si="27"/>
        <v>1.1086705202312139</v>
      </c>
      <c r="AL185" s="64" t="s">
        <v>4072</v>
      </c>
    </row>
    <row r="186" spans="1:38" s="77" customFormat="1" ht="15.75" hidden="1" customHeight="1" x14ac:dyDescent="0.25">
      <c r="A186" s="64">
        <v>183</v>
      </c>
      <c r="B186" s="64" t="s">
        <v>568</v>
      </c>
      <c r="C186" s="64" t="s">
        <v>1587</v>
      </c>
      <c r="D186" s="64" t="s">
        <v>8</v>
      </c>
      <c r="E186" s="59" t="s">
        <v>1594</v>
      </c>
      <c r="F186" s="64" t="s">
        <v>1472</v>
      </c>
      <c r="G186" s="64" t="s">
        <v>1257</v>
      </c>
      <c r="H186" s="82">
        <v>1</v>
      </c>
      <c r="I186" s="64" t="s">
        <v>18</v>
      </c>
      <c r="J186" s="68">
        <v>0</v>
      </c>
      <c r="K186" s="68">
        <v>0</v>
      </c>
      <c r="L186" s="83" t="s">
        <v>26</v>
      </c>
      <c r="M186" s="68">
        <v>2</v>
      </c>
      <c r="N186" s="68">
        <v>2</v>
      </c>
      <c r="O186" s="102" t="s">
        <v>2556</v>
      </c>
      <c r="P186" s="68">
        <v>5</v>
      </c>
      <c r="Q186" s="68">
        <v>5</v>
      </c>
      <c r="R186" s="85" t="s">
        <v>2876</v>
      </c>
      <c r="S186" s="32">
        <v>4</v>
      </c>
      <c r="T186" s="32">
        <v>4</v>
      </c>
      <c r="U186" s="73" t="s">
        <v>3113</v>
      </c>
      <c r="V186" s="36">
        <v>1</v>
      </c>
      <c r="W186" s="36">
        <v>1</v>
      </c>
      <c r="X186" s="374" t="s">
        <v>3464</v>
      </c>
      <c r="Y186" s="5">
        <v>1</v>
      </c>
      <c r="Z186" s="5">
        <v>1</v>
      </c>
      <c r="AA186" s="512" t="s">
        <v>3965</v>
      </c>
      <c r="AB186" s="183"/>
      <c r="AC186" s="183"/>
      <c r="AD186" s="183"/>
      <c r="AE186" s="558"/>
      <c r="AF186" s="558"/>
      <c r="AG186" s="558"/>
      <c r="AH186" s="527">
        <f t="shared" si="25"/>
        <v>13</v>
      </c>
      <c r="AI186" s="64">
        <f t="shared" si="26"/>
        <v>13</v>
      </c>
      <c r="AJ186" s="96">
        <f t="shared" si="24"/>
        <v>1</v>
      </c>
      <c r="AK186" s="96">
        <f t="shared" si="27"/>
        <v>1</v>
      </c>
      <c r="AL186" s="64" t="s">
        <v>4072</v>
      </c>
    </row>
    <row r="187" spans="1:38" s="77" customFormat="1" ht="15.75" hidden="1" customHeight="1" x14ac:dyDescent="0.25">
      <c r="A187" s="64">
        <v>184</v>
      </c>
      <c r="B187" s="64" t="s">
        <v>568</v>
      </c>
      <c r="C187" s="64" t="s">
        <v>1587</v>
      </c>
      <c r="D187" s="64" t="s">
        <v>8</v>
      </c>
      <c r="E187" s="59" t="s">
        <v>1595</v>
      </c>
      <c r="F187" s="64" t="s">
        <v>1596</v>
      </c>
      <c r="G187" s="64" t="s">
        <v>1224</v>
      </c>
      <c r="H187" s="82">
        <v>1</v>
      </c>
      <c r="I187" s="64" t="s">
        <v>18</v>
      </c>
      <c r="J187" s="68">
        <v>0</v>
      </c>
      <c r="K187" s="68">
        <v>0</v>
      </c>
      <c r="L187" s="83" t="s">
        <v>26</v>
      </c>
      <c r="M187" s="68">
        <v>1</v>
      </c>
      <c r="N187" s="68">
        <v>1</v>
      </c>
      <c r="O187" s="102" t="s">
        <v>2556</v>
      </c>
      <c r="P187" s="68">
        <v>0</v>
      </c>
      <c r="Q187" s="68">
        <v>0</v>
      </c>
      <c r="R187" s="67" t="s">
        <v>26</v>
      </c>
      <c r="S187" s="68">
        <v>0</v>
      </c>
      <c r="T187" s="68">
        <v>0</v>
      </c>
      <c r="U187" s="67" t="s">
        <v>26</v>
      </c>
      <c r="V187" s="36">
        <v>2</v>
      </c>
      <c r="W187" s="36">
        <v>2</v>
      </c>
      <c r="X187" s="374" t="s">
        <v>3465</v>
      </c>
      <c r="Y187" s="5">
        <v>0</v>
      </c>
      <c r="Z187" s="5">
        <v>0</v>
      </c>
      <c r="AA187" s="196"/>
      <c r="AB187" s="183"/>
      <c r="AC187" s="183"/>
      <c r="AD187" s="183"/>
      <c r="AE187" s="558"/>
      <c r="AF187" s="558"/>
      <c r="AG187" s="558"/>
      <c r="AH187" s="527">
        <f t="shared" si="25"/>
        <v>3</v>
      </c>
      <c r="AI187" s="64">
        <f t="shared" si="26"/>
        <v>3</v>
      </c>
      <c r="AJ187" s="69">
        <f t="shared" si="24"/>
        <v>1</v>
      </c>
      <c r="AK187" s="69">
        <f t="shared" si="27"/>
        <v>1</v>
      </c>
      <c r="AL187" s="64" t="s">
        <v>4072</v>
      </c>
    </row>
    <row r="188" spans="1:38" s="77" customFormat="1" ht="15.75" hidden="1" customHeight="1" x14ac:dyDescent="0.25">
      <c r="A188" s="64">
        <v>185</v>
      </c>
      <c r="B188" s="64" t="s">
        <v>568</v>
      </c>
      <c r="C188" s="64" t="s">
        <v>1587</v>
      </c>
      <c r="D188" s="64" t="s">
        <v>1230</v>
      </c>
      <c r="E188" s="59" t="s">
        <v>1597</v>
      </c>
      <c r="F188" s="64" t="s">
        <v>1598</v>
      </c>
      <c r="G188" s="64" t="s">
        <v>1224</v>
      </c>
      <c r="H188" s="82">
        <v>1</v>
      </c>
      <c r="I188" s="64" t="s">
        <v>18</v>
      </c>
      <c r="J188" s="68">
        <v>0</v>
      </c>
      <c r="K188" s="68">
        <v>0</v>
      </c>
      <c r="L188" s="83" t="s">
        <v>26</v>
      </c>
      <c r="M188" s="68">
        <v>4</v>
      </c>
      <c r="N188" s="68">
        <v>4</v>
      </c>
      <c r="O188" s="102" t="s">
        <v>2556</v>
      </c>
      <c r="P188" s="68">
        <v>6</v>
      </c>
      <c r="Q188" s="68">
        <v>6</v>
      </c>
      <c r="R188" s="85" t="s">
        <v>2877</v>
      </c>
      <c r="S188" s="199">
        <v>3</v>
      </c>
      <c r="T188" s="199">
        <v>3</v>
      </c>
      <c r="U188" s="73" t="s">
        <v>3114</v>
      </c>
      <c r="V188" s="36">
        <v>5</v>
      </c>
      <c r="W188" s="36">
        <v>5</v>
      </c>
      <c r="X188" s="375" t="s">
        <v>3466</v>
      </c>
      <c r="Y188" s="5">
        <v>3</v>
      </c>
      <c r="Z188" s="5">
        <v>3</v>
      </c>
      <c r="AA188" s="512" t="s">
        <v>3966</v>
      </c>
      <c r="AB188" s="183"/>
      <c r="AC188" s="183"/>
      <c r="AD188" s="183"/>
      <c r="AE188" s="558"/>
      <c r="AF188" s="558"/>
      <c r="AG188" s="558"/>
      <c r="AH188" s="527">
        <f t="shared" si="25"/>
        <v>21</v>
      </c>
      <c r="AI188" s="64">
        <f t="shared" si="26"/>
        <v>21</v>
      </c>
      <c r="AJ188" s="69">
        <f t="shared" si="24"/>
        <v>1</v>
      </c>
      <c r="AK188" s="69">
        <f t="shared" si="27"/>
        <v>1</v>
      </c>
      <c r="AL188" s="64" t="s">
        <v>4072</v>
      </c>
    </row>
    <row r="189" spans="1:38" s="77" customFormat="1" ht="15.75" hidden="1" customHeight="1" x14ac:dyDescent="0.25">
      <c r="A189" s="64">
        <v>186</v>
      </c>
      <c r="B189" s="64" t="s">
        <v>568</v>
      </c>
      <c r="C189" s="64" t="s">
        <v>1587</v>
      </c>
      <c r="D189" s="64" t="s">
        <v>8</v>
      </c>
      <c r="E189" s="59" t="s">
        <v>1599</v>
      </c>
      <c r="F189" s="64" t="s">
        <v>1600</v>
      </c>
      <c r="G189" s="64" t="s">
        <v>1228</v>
      </c>
      <c r="H189" s="82">
        <v>1</v>
      </c>
      <c r="I189" s="64" t="s">
        <v>18</v>
      </c>
      <c r="J189" s="64">
        <v>0</v>
      </c>
      <c r="K189" s="64">
        <v>0</v>
      </c>
      <c r="L189" s="70"/>
      <c r="M189" s="64">
        <v>13</v>
      </c>
      <c r="N189" s="64">
        <v>13</v>
      </c>
      <c r="O189" s="84" t="s">
        <v>2502</v>
      </c>
      <c r="P189" s="64">
        <v>20</v>
      </c>
      <c r="Q189" s="64">
        <v>20</v>
      </c>
      <c r="R189" s="85" t="s">
        <v>2878</v>
      </c>
      <c r="S189" s="32">
        <v>18</v>
      </c>
      <c r="T189" s="32">
        <v>18</v>
      </c>
      <c r="U189" s="73" t="s">
        <v>3115</v>
      </c>
      <c r="V189" s="36">
        <v>14</v>
      </c>
      <c r="W189" s="36">
        <v>14</v>
      </c>
      <c r="X189" s="374" t="s">
        <v>3467</v>
      </c>
      <c r="Y189" s="5">
        <v>15</v>
      </c>
      <c r="Z189" s="5">
        <v>15</v>
      </c>
      <c r="AA189" s="512" t="s">
        <v>3967</v>
      </c>
      <c r="AB189" s="183"/>
      <c r="AC189" s="183"/>
      <c r="AD189" s="183"/>
      <c r="AE189" s="558"/>
      <c r="AF189" s="558"/>
      <c r="AG189" s="558"/>
      <c r="AH189" s="527">
        <f t="shared" si="25"/>
        <v>80</v>
      </c>
      <c r="AI189" s="64">
        <f t="shared" si="26"/>
        <v>80</v>
      </c>
      <c r="AJ189" s="96">
        <f t="shared" si="24"/>
        <v>1</v>
      </c>
      <c r="AK189" s="96">
        <f t="shared" si="27"/>
        <v>1</v>
      </c>
      <c r="AL189" s="64" t="s">
        <v>4072</v>
      </c>
    </row>
    <row r="190" spans="1:38" s="77" customFormat="1" ht="15.75" hidden="1" customHeight="1" x14ac:dyDescent="0.25">
      <c r="A190" s="64">
        <v>187</v>
      </c>
      <c r="B190" s="64" t="s">
        <v>568</v>
      </c>
      <c r="C190" s="64" t="s">
        <v>1587</v>
      </c>
      <c r="D190" s="64" t="s">
        <v>8</v>
      </c>
      <c r="E190" s="59" t="s">
        <v>1601</v>
      </c>
      <c r="F190" s="64" t="s">
        <v>1602</v>
      </c>
      <c r="G190" s="64" t="s">
        <v>1257</v>
      </c>
      <c r="H190" s="82">
        <v>1</v>
      </c>
      <c r="I190" s="64" t="s">
        <v>18</v>
      </c>
      <c r="J190" s="68">
        <v>0</v>
      </c>
      <c r="K190" s="68">
        <v>0</v>
      </c>
      <c r="L190" s="83" t="s">
        <v>26</v>
      </c>
      <c r="M190" s="68">
        <v>0</v>
      </c>
      <c r="N190" s="68">
        <v>0</v>
      </c>
      <c r="O190" s="67" t="s">
        <v>26</v>
      </c>
      <c r="P190" s="68">
        <v>0</v>
      </c>
      <c r="Q190" s="68">
        <v>0</v>
      </c>
      <c r="R190" s="67" t="s">
        <v>26</v>
      </c>
      <c r="S190" s="68">
        <v>0</v>
      </c>
      <c r="T190" s="68">
        <v>0</v>
      </c>
      <c r="U190" s="67" t="s">
        <v>26</v>
      </c>
      <c r="V190" s="68">
        <v>0</v>
      </c>
      <c r="W190" s="68">
        <v>0</v>
      </c>
      <c r="X190" s="67" t="s">
        <v>26</v>
      </c>
      <c r="Y190" s="5">
        <v>0</v>
      </c>
      <c r="Z190" s="5">
        <v>0</v>
      </c>
      <c r="AA190" s="196"/>
      <c r="AB190" s="183"/>
      <c r="AC190" s="183"/>
      <c r="AD190" s="183"/>
      <c r="AE190" s="558"/>
      <c r="AF190" s="558"/>
      <c r="AG190" s="558"/>
      <c r="AH190" s="527">
        <f t="shared" si="25"/>
        <v>0</v>
      </c>
      <c r="AI190" s="64">
        <f t="shared" si="26"/>
        <v>0</v>
      </c>
      <c r="AJ190" s="96" t="e">
        <f t="shared" si="24"/>
        <v>#DIV/0!</v>
      </c>
      <c r="AK190" s="96" t="e">
        <f t="shared" si="27"/>
        <v>#DIV/0!</v>
      </c>
      <c r="AL190" s="64" t="s">
        <v>4071</v>
      </c>
    </row>
    <row r="191" spans="1:38" s="77" customFormat="1" ht="15.75" hidden="1" customHeight="1" x14ac:dyDescent="0.25">
      <c r="A191" s="64">
        <v>188</v>
      </c>
      <c r="B191" s="64" t="s">
        <v>568</v>
      </c>
      <c r="C191" s="64" t="s">
        <v>1587</v>
      </c>
      <c r="D191" s="64" t="s">
        <v>1230</v>
      </c>
      <c r="E191" s="59" t="s">
        <v>1603</v>
      </c>
      <c r="F191" s="64" t="s">
        <v>1604</v>
      </c>
      <c r="G191" s="64" t="s">
        <v>1228</v>
      </c>
      <c r="H191" s="82">
        <v>1</v>
      </c>
      <c r="I191" s="64" t="s">
        <v>18</v>
      </c>
      <c r="J191" s="64">
        <v>95</v>
      </c>
      <c r="K191" s="64">
        <v>95</v>
      </c>
      <c r="L191" s="87"/>
      <c r="M191" s="64"/>
      <c r="N191" s="64"/>
      <c r="O191" s="84" t="s">
        <v>2503</v>
      </c>
      <c r="P191" s="64">
        <v>243</v>
      </c>
      <c r="Q191" s="64">
        <v>243</v>
      </c>
      <c r="R191" s="85" t="s">
        <v>2879</v>
      </c>
      <c r="S191" s="32">
        <v>116</v>
      </c>
      <c r="T191" s="32">
        <v>116</v>
      </c>
      <c r="U191" s="62" t="s">
        <v>3116</v>
      </c>
      <c r="V191" s="36">
        <v>194</v>
      </c>
      <c r="W191" s="36">
        <v>194</v>
      </c>
      <c r="X191" s="374" t="s">
        <v>3468</v>
      </c>
      <c r="Y191" s="5">
        <v>376</v>
      </c>
      <c r="Z191" s="5">
        <v>376</v>
      </c>
      <c r="AA191" s="512" t="s">
        <v>3968</v>
      </c>
      <c r="AB191" s="183"/>
      <c r="AC191" s="183"/>
      <c r="AD191" s="183"/>
      <c r="AE191" s="558"/>
      <c r="AF191" s="558"/>
      <c r="AG191" s="558"/>
      <c r="AH191" s="527">
        <f t="shared" si="25"/>
        <v>1024</v>
      </c>
      <c r="AI191" s="64">
        <f t="shared" si="26"/>
        <v>1024</v>
      </c>
      <c r="AJ191" s="96">
        <f t="shared" si="24"/>
        <v>1</v>
      </c>
      <c r="AK191" s="96">
        <f t="shared" si="27"/>
        <v>1</v>
      </c>
      <c r="AL191" s="64" t="s">
        <v>4072</v>
      </c>
    </row>
    <row r="192" spans="1:38" s="77" customFormat="1" ht="15.75" hidden="1" customHeight="1" x14ac:dyDescent="0.25">
      <c r="A192" s="64">
        <v>189</v>
      </c>
      <c r="B192" s="64" t="s">
        <v>568</v>
      </c>
      <c r="C192" s="64" t="s">
        <v>1587</v>
      </c>
      <c r="D192" s="64" t="s">
        <v>8</v>
      </c>
      <c r="E192" s="59" t="s">
        <v>1605</v>
      </c>
      <c r="F192" s="64" t="s">
        <v>1472</v>
      </c>
      <c r="G192" s="64" t="s">
        <v>1238</v>
      </c>
      <c r="H192" s="82">
        <v>1</v>
      </c>
      <c r="I192" s="64" t="s">
        <v>18</v>
      </c>
      <c r="J192" s="68">
        <v>0</v>
      </c>
      <c r="K192" s="68">
        <v>0</v>
      </c>
      <c r="L192" s="83" t="s">
        <v>26</v>
      </c>
      <c r="M192" s="68">
        <v>4</v>
      </c>
      <c r="N192" s="68">
        <v>4</v>
      </c>
      <c r="O192" s="84" t="s">
        <v>2504</v>
      </c>
      <c r="P192" s="68">
        <v>5</v>
      </c>
      <c r="Q192" s="68">
        <v>5</v>
      </c>
      <c r="R192" s="85" t="s">
        <v>2880</v>
      </c>
      <c r="S192" s="32">
        <v>4</v>
      </c>
      <c r="T192" s="32">
        <v>4</v>
      </c>
      <c r="U192" s="73" t="s">
        <v>3117</v>
      </c>
      <c r="V192" s="36">
        <v>2</v>
      </c>
      <c r="W192" s="36">
        <v>2</v>
      </c>
      <c r="X192" s="374" t="s">
        <v>3469</v>
      </c>
      <c r="Y192" s="5">
        <v>6</v>
      </c>
      <c r="Z192" s="5">
        <v>6</v>
      </c>
      <c r="AA192" s="512" t="s">
        <v>3969</v>
      </c>
      <c r="AB192" s="183"/>
      <c r="AC192" s="183"/>
      <c r="AD192" s="183"/>
      <c r="AE192" s="558"/>
      <c r="AF192" s="558"/>
      <c r="AG192" s="558"/>
      <c r="AH192" s="527">
        <f t="shared" si="25"/>
        <v>21</v>
      </c>
      <c r="AI192" s="64">
        <f t="shared" si="26"/>
        <v>21</v>
      </c>
      <c r="AJ192" s="96">
        <f t="shared" si="24"/>
        <v>1</v>
      </c>
      <c r="AK192" s="96">
        <f t="shared" si="27"/>
        <v>1</v>
      </c>
      <c r="AL192" s="64" t="s">
        <v>4072</v>
      </c>
    </row>
    <row r="193" spans="1:38" s="77" customFormat="1" ht="15.75" hidden="1" customHeight="1" x14ac:dyDescent="0.25">
      <c r="A193" s="64">
        <v>190</v>
      </c>
      <c r="B193" s="64" t="s">
        <v>568</v>
      </c>
      <c r="C193" s="64" t="s">
        <v>1587</v>
      </c>
      <c r="D193" s="64" t="s">
        <v>8</v>
      </c>
      <c r="E193" s="59" t="s">
        <v>1606</v>
      </c>
      <c r="F193" s="64" t="s">
        <v>1607</v>
      </c>
      <c r="G193" s="64" t="s">
        <v>1228</v>
      </c>
      <c r="H193" s="82">
        <v>1</v>
      </c>
      <c r="I193" s="64" t="s">
        <v>18</v>
      </c>
      <c r="J193" s="64">
        <v>0</v>
      </c>
      <c r="K193" s="64">
        <v>0</v>
      </c>
      <c r="L193" s="70"/>
      <c r="M193" s="64">
        <v>2</v>
      </c>
      <c r="N193" s="64">
        <v>2</v>
      </c>
      <c r="O193" s="84" t="s">
        <v>2505</v>
      </c>
      <c r="P193" s="64">
        <v>5</v>
      </c>
      <c r="Q193" s="64">
        <v>5</v>
      </c>
      <c r="R193" s="85" t="s">
        <v>2881</v>
      </c>
      <c r="S193" s="32">
        <v>2</v>
      </c>
      <c r="T193" s="32">
        <v>2</v>
      </c>
      <c r="U193" s="73" t="s">
        <v>3118</v>
      </c>
      <c r="V193" s="36">
        <v>3</v>
      </c>
      <c r="W193" s="36">
        <v>3</v>
      </c>
      <c r="X193" s="374" t="s">
        <v>3470</v>
      </c>
      <c r="Y193" s="5">
        <v>5</v>
      </c>
      <c r="Z193" s="5">
        <v>5</v>
      </c>
      <c r="AA193" s="512" t="s">
        <v>3970</v>
      </c>
      <c r="AB193" s="183"/>
      <c r="AC193" s="183"/>
      <c r="AD193" s="183"/>
      <c r="AE193" s="558"/>
      <c r="AF193" s="558"/>
      <c r="AG193" s="558"/>
      <c r="AH193" s="527">
        <f t="shared" si="25"/>
        <v>17</v>
      </c>
      <c r="AI193" s="64">
        <f t="shared" si="26"/>
        <v>17</v>
      </c>
      <c r="AJ193" s="96">
        <f t="shared" si="24"/>
        <v>1</v>
      </c>
      <c r="AK193" s="96">
        <f t="shared" si="27"/>
        <v>1</v>
      </c>
      <c r="AL193" s="64" t="s">
        <v>4072</v>
      </c>
    </row>
    <row r="194" spans="1:38" s="77" customFormat="1" ht="15.75" hidden="1" customHeight="1" x14ac:dyDescent="0.25">
      <c r="A194" s="64">
        <v>191</v>
      </c>
      <c r="B194" s="64" t="s">
        <v>568</v>
      </c>
      <c r="C194" s="64" t="s">
        <v>1587</v>
      </c>
      <c r="D194" s="64" t="s">
        <v>1230</v>
      </c>
      <c r="E194" s="59" t="s">
        <v>1608</v>
      </c>
      <c r="F194" s="64" t="s">
        <v>1609</v>
      </c>
      <c r="G194" s="64" t="s">
        <v>1228</v>
      </c>
      <c r="H194" s="82">
        <v>1</v>
      </c>
      <c r="I194" s="64" t="s">
        <v>18</v>
      </c>
      <c r="J194" s="64">
        <v>3</v>
      </c>
      <c r="K194" s="64">
        <v>3</v>
      </c>
      <c r="L194" s="87"/>
      <c r="M194" s="64">
        <v>0</v>
      </c>
      <c r="N194" s="64">
        <v>0</v>
      </c>
      <c r="O194" s="84"/>
      <c r="P194" s="64">
        <v>1</v>
      </c>
      <c r="Q194" s="64">
        <v>1</v>
      </c>
      <c r="R194" s="85" t="s">
        <v>2882</v>
      </c>
      <c r="S194" s="32">
        <v>0</v>
      </c>
      <c r="T194" s="32">
        <v>0</v>
      </c>
      <c r="U194" s="59"/>
      <c r="V194" s="36">
        <v>1</v>
      </c>
      <c r="W194" s="36">
        <v>1</v>
      </c>
      <c r="X194" s="374" t="s">
        <v>2882</v>
      </c>
      <c r="Y194" s="5">
        <v>0</v>
      </c>
      <c r="Z194" s="5">
        <v>0</v>
      </c>
      <c r="AA194" s="196"/>
      <c r="AB194" s="183"/>
      <c r="AC194" s="183"/>
      <c r="AD194" s="183"/>
      <c r="AE194" s="558"/>
      <c r="AF194" s="558"/>
      <c r="AG194" s="558"/>
      <c r="AH194" s="527">
        <f t="shared" si="25"/>
        <v>5</v>
      </c>
      <c r="AI194" s="64">
        <f t="shared" si="26"/>
        <v>5</v>
      </c>
      <c r="AJ194" s="96">
        <f t="shared" si="24"/>
        <v>1</v>
      </c>
      <c r="AK194" s="96">
        <f t="shared" si="27"/>
        <v>1</v>
      </c>
      <c r="AL194" s="64" t="s">
        <v>4072</v>
      </c>
    </row>
    <row r="195" spans="1:38" s="77" customFormat="1" ht="15.75" hidden="1" customHeight="1" x14ac:dyDescent="0.25">
      <c r="A195" s="64">
        <v>192</v>
      </c>
      <c r="B195" s="64" t="s">
        <v>568</v>
      </c>
      <c r="C195" s="64" t="s">
        <v>1587</v>
      </c>
      <c r="D195" s="64" t="s">
        <v>8</v>
      </c>
      <c r="E195" s="59" t="s">
        <v>1610</v>
      </c>
      <c r="F195" s="64" t="s">
        <v>1611</v>
      </c>
      <c r="G195" s="64" t="s">
        <v>1228</v>
      </c>
      <c r="H195" s="82">
        <v>1</v>
      </c>
      <c r="I195" s="64" t="s">
        <v>18</v>
      </c>
      <c r="J195" s="64">
        <v>618</v>
      </c>
      <c r="K195" s="64">
        <v>618</v>
      </c>
      <c r="L195" s="87"/>
      <c r="M195" s="64">
        <v>620</v>
      </c>
      <c r="N195" s="64">
        <v>620</v>
      </c>
      <c r="O195" s="84" t="s">
        <v>2506</v>
      </c>
      <c r="P195" s="64">
        <v>863</v>
      </c>
      <c r="Q195" s="64">
        <v>863</v>
      </c>
      <c r="R195" s="85" t="s">
        <v>2883</v>
      </c>
      <c r="S195" s="32">
        <v>567</v>
      </c>
      <c r="T195" s="32">
        <v>567</v>
      </c>
      <c r="U195" s="73" t="s">
        <v>2883</v>
      </c>
      <c r="V195" s="36">
        <v>1916</v>
      </c>
      <c r="W195" s="36">
        <v>1916</v>
      </c>
      <c r="X195" s="374" t="s">
        <v>3471</v>
      </c>
      <c r="Y195" s="5">
        <v>2060</v>
      </c>
      <c r="Z195" s="5">
        <v>2060</v>
      </c>
      <c r="AA195" s="512" t="s">
        <v>3971</v>
      </c>
      <c r="AB195" s="183"/>
      <c r="AC195" s="183"/>
      <c r="AD195" s="183"/>
      <c r="AE195" s="558"/>
      <c r="AF195" s="558"/>
      <c r="AG195" s="558"/>
      <c r="AH195" s="527">
        <f t="shared" si="25"/>
        <v>6644</v>
      </c>
      <c r="AI195" s="64">
        <f t="shared" si="26"/>
        <v>6644</v>
      </c>
      <c r="AJ195" s="96">
        <f t="shared" si="24"/>
        <v>1</v>
      </c>
      <c r="AK195" s="96">
        <f t="shared" si="27"/>
        <v>1</v>
      </c>
      <c r="AL195" s="64" t="s">
        <v>4072</v>
      </c>
    </row>
    <row r="196" spans="1:38" s="77" customFormat="1" ht="15.75" hidden="1" customHeight="1" x14ac:dyDescent="0.25">
      <c r="A196" s="64">
        <v>193</v>
      </c>
      <c r="B196" s="64" t="s">
        <v>568</v>
      </c>
      <c r="C196" s="64" t="s">
        <v>1587</v>
      </c>
      <c r="D196" s="64" t="s">
        <v>8</v>
      </c>
      <c r="E196" s="59" t="s">
        <v>1612</v>
      </c>
      <c r="F196" s="64" t="s">
        <v>1613</v>
      </c>
      <c r="G196" s="64" t="s">
        <v>1228</v>
      </c>
      <c r="H196" s="82">
        <v>1</v>
      </c>
      <c r="I196" s="64" t="s">
        <v>18</v>
      </c>
      <c r="J196" s="64">
        <v>5</v>
      </c>
      <c r="K196" s="64">
        <v>5</v>
      </c>
      <c r="L196" s="87"/>
      <c r="M196" s="64">
        <v>0</v>
      </c>
      <c r="N196" s="64">
        <v>0</v>
      </c>
      <c r="O196" s="84"/>
      <c r="P196" s="64">
        <v>0</v>
      </c>
      <c r="Q196" s="64">
        <v>0</v>
      </c>
      <c r="R196" s="85"/>
      <c r="S196" s="32">
        <v>0</v>
      </c>
      <c r="T196" s="32">
        <v>0</v>
      </c>
      <c r="U196" s="59"/>
      <c r="V196" s="36">
        <v>1</v>
      </c>
      <c r="W196" s="36">
        <v>1</v>
      </c>
      <c r="X196" s="374" t="s">
        <v>3472</v>
      </c>
      <c r="Y196" s="5">
        <v>0</v>
      </c>
      <c r="Z196" s="5">
        <v>0</v>
      </c>
      <c r="AA196" s="512"/>
      <c r="AB196" s="183"/>
      <c r="AC196" s="183"/>
      <c r="AD196" s="183"/>
      <c r="AE196" s="558"/>
      <c r="AF196" s="558"/>
      <c r="AG196" s="558"/>
      <c r="AH196" s="527">
        <f t="shared" si="25"/>
        <v>6</v>
      </c>
      <c r="AI196" s="64">
        <f t="shared" si="26"/>
        <v>6</v>
      </c>
      <c r="AJ196" s="96">
        <f t="shared" si="24"/>
        <v>1</v>
      </c>
      <c r="AK196" s="96">
        <f t="shared" si="27"/>
        <v>1</v>
      </c>
      <c r="AL196" s="64" t="s">
        <v>4072</v>
      </c>
    </row>
    <row r="197" spans="1:38" s="77" customFormat="1" ht="15.75" hidden="1" customHeight="1" x14ac:dyDescent="0.25">
      <c r="A197" s="64">
        <v>194</v>
      </c>
      <c r="B197" s="64" t="s">
        <v>568</v>
      </c>
      <c r="C197" s="64" t="s">
        <v>1614</v>
      </c>
      <c r="D197" s="64" t="s">
        <v>1254</v>
      </c>
      <c r="E197" s="59" t="s">
        <v>1615</v>
      </c>
      <c r="F197" s="64" t="s">
        <v>1616</v>
      </c>
      <c r="G197" s="64" t="s">
        <v>1257</v>
      </c>
      <c r="H197" s="82">
        <v>1</v>
      </c>
      <c r="I197" s="64" t="s">
        <v>18</v>
      </c>
      <c r="J197" s="68">
        <v>0</v>
      </c>
      <c r="K197" s="68">
        <v>0</v>
      </c>
      <c r="L197" s="83" t="s">
        <v>26</v>
      </c>
      <c r="M197" s="68">
        <v>0</v>
      </c>
      <c r="N197" s="68">
        <v>0</v>
      </c>
      <c r="O197" s="67" t="s">
        <v>26</v>
      </c>
      <c r="P197" s="68">
        <v>0</v>
      </c>
      <c r="Q197" s="68">
        <v>0</v>
      </c>
      <c r="R197" s="67" t="s">
        <v>26</v>
      </c>
      <c r="S197" s="68">
        <v>0</v>
      </c>
      <c r="T197" s="68">
        <v>0</v>
      </c>
      <c r="U197" s="67" t="s">
        <v>26</v>
      </c>
      <c r="V197" s="68">
        <v>0</v>
      </c>
      <c r="W197" s="68">
        <v>0</v>
      </c>
      <c r="X197" s="67" t="s">
        <v>26</v>
      </c>
      <c r="Y197" s="5">
        <v>5.7</v>
      </c>
      <c r="Z197" s="5">
        <v>5</v>
      </c>
      <c r="AA197" s="512" t="s">
        <v>3972</v>
      </c>
      <c r="AB197" s="183"/>
      <c r="AC197" s="183"/>
      <c r="AD197" s="183"/>
      <c r="AE197" s="558"/>
      <c r="AF197" s="558"/>
      <c r="AG197" s="558"/>
      <c r="AH197" s="527">
        <f t="shared" si="25"/>
        <v>5.7</v>
      </c>
      <c r="AI197" s="64">
        <f t="shared" si="26"/>
        <v>5</v>
      </c>
      <c r="AJ197" s="96">
        <f t="shared" si="24"/>
        <v>1.1400000000000001</v>
      </c>
      <c r="AK197" s="96">
        <f t="shared" si="27"/>
        <v>1.1400000000000001</v>
      </c>
      <c r="AL197" s="64" t="s">
        <v>4072</v>
      </c>
    </row>
    <row r="198" spans="1:38" s="77" customFormat="1" ht="15.75" hidden="1" customHeight="1" x14ac:dyDescent="0.25">
      <c r="A198" s="64">
        <v>195</v>
      </c>
      <c r="B198" s="64" t="s">
        <v>568</v>
      </c>
      <c r="C198" s="64" t="s">
        <v>1614</v>
      </c>
      <c r="D198" s="64" t="s">
        <v>1225</v>
      </c>
      <c r="E198" s="59" t="s">
        <v>1617</v>
      </c>
      <c r="F198" s="64" t="s">
        <v>1618</v>
      </c>
      <c r="G198" s="64" t="s">
        <v>1257</v>
      </c>
      <c r="H198" s="82">
        <v>1</v>
      </c>
      <c r="I198" s="64" t="s">
        <v>18</v>
      </c>
      <c r="J198" s="68">
        <v>0</v>
      </c>
      <c r="K198" s="68">
        <v>0</v>
      </c>
      <c r="L198" s="83" t="s">
        <v>26</v>
      </c>
      <c r="M198" s="68">
        <v>0</v>
      </c>
      <c r="N198" s="68">
        <v>0</v>
      </c>
      <c r="O198" s="67" t="s">
        <v>26</v>
      </c>
      <c r="P198" s="68">
        <v>0</v>
      </c>
      <c r="Q198" s="68">
        <v>0</v>
      </c>
      <c r="R198" s="67" t="s">
        <v>26</v>
      </c>
      <c r="S198" s="68">
        <v>0</v>
      </c>
      <c r="T198" s="68">
        <v>0</v>
      </c>
      <c r="U198" s="67" t="s">
        <v>26</v>
      </c>
      <c r="V198" s="68">
        <v>0</v>
      </c>
      <c r="W198" s="68">
        <v>0</v>
      </c>
      <c r="X198" s="67" t="s">
        <v>26</v>
      </c>
      <c r="Y198" s="5">
        <v>0</v>
      </c>
      <c r="Z198" s="5">
        <v>1</v>
      </c>
      <c r="AA198" s="512"/>
      <c r="AB198" s="183"/>
      <c r="AC198" s="183"/>
      <c r="AD198" s="183"/>
      <c r="AE198" s="558"/>
      <c r="AF198" s="558"/>
      <c r="AG198" s="558"/>
      <c r="AH198" s="527">
        <f t="shared" si="25"/>
        <v>0</v>
      </c>
      <c r="AI198" s="64">
        <f t="shared" si="26"/>
        <v>1</v>
      </c>
      <c r="AJ198" s="96">
        <f t="shared" si="24"/>
        <v>0</v>
      </c>
      <c r="AK198" s="96">
        <f t="shared" si="27"/>
        <v>0</v>
      </c>
      <c r="AL198" s="64" t="s">
        <v>4074</v>
      </c>
    </row>
    <row r="199" spans="1:38" s="77" customFormat="1" ht="15.75" hidden="1" customHeight="1" x14ac:dyDescent="0.25">
      <c r="A199" s="64">
        <v>196</v>
      </c>
      <c r="B199" s="64" t="s">
        <v>568</v>
      </c>
      <c r="C199" s="64" t="s">
        <v>1614</v>
      </c>
      <c r="D199" s="64" t="s">
        <v>1230</v>
      </c>
      <c r="E199" s="59" t="s">
        <v>1619</v>
      </c>
      <c r="F199" s="64" t="s">
        <v>1620</v>
      </c>
      <c r="G199" s="64" t="s">
        <v>1257</v>
      </c>
      <c r="H199" s="82">
        <v>1</v>
      </c>
      <c r="I199" s="64" t="s">
        <v>18</v>
      </c>
      <c r="J199" s="68">
        <v>0</v>
      </c>
      <c r="K199" s="68">
        <v>0</v>
      </c>
      <c r="L199" s="83" t="s">
        <v>26</v>
      </c>
      <c r="M199" s="68">
        <v>0</v>
      </c>
      <c r="N199" s="68">
        <v>0</v>
      </c>
      <c r="O199" s="67" t="s">
        <v>26</v>
      </c>
      <c r="P199" s="68">
        <v>0</v>
      </c>
      <c r="Q199" s="68">
        <v>0</v>
      </c>
      <c r="R199" s="67" t="s">
        <v>26</v>
      </c>
      <c r="S199" s="68">
        <v>0</v>
      </c>
      <c r="T199" s="68">
        <v>0</v>
      </c>
      <c r="U199" s="67" t="s">
        <v>26</v>
      </c>
      <c r="V199" s="68">
        <v>0</v>
      </c>
      <c r="W199" s="68">
        <v>0</v>
      </c>
      <c r="X199" s="67" t="s">
        <v>26</v>
      </c>
      <c r="Y199" s="5">
        <v>0</v>
      </c>
      <c r="Z199" s="5">
        <v>5</v>
      </c>
      <c r="AA199" s="512"/>
      <c r="AB199" s="183"/>
      <c r="AC199" s="183"/>
      <c r="AD199" s="183"/>
      <c r="AE199" s="558"/>
      <c r="AF199" s="558"/>
      <c r="AG199" s="558"/>
      <c r="AH199" s="527">
        <f t="shared" si="25"/>
        <v>0</v>
      </c>
      <c r="AI199" s="64">
        <f t="shared" si="26"/>
        <v>5</v>
      </c>
      <c r="AJ199" s="96">
        <f t="shared" si="24"/>
        <v>0</v>
      </c>
      <c r="AK199" s="96">
        <f t="shared" si="27"/>
        <v>0</v>
      </c>
      <c r="AL199" s="64" t="s">
        <v>4074</v>
      </c>
    </row>
    <row r="200" spans="1:38" s="77" customFormat="1" ht="15.75" hidden="1" customHeight="1" x14ac:dyDescent="0.25">
      <c r="A200" s="64">
        <v>197</v>
      </c>
      <c r="B200" s="64" t="s">
        <v>568</v>
      </c>
      <c r="C200" s="64" t="s">
        <v>1614</v>
      </c>
      <c r="D200" s="64" t="s">
        <v>8</v>
      </c>
      <c r="E200" s="59" t="s">
        <v>1621</v>
      </c>
      <c r="F200" s="64" t="s">
        <v>1622</v>
      </c>
      <c r="G200" s="64" t="s">
        <v>1257</v>
      </c>
      <c r="H200" s="82">
        <v>1</v>
      </c>
      <c r="I200" s="64" t="s">
        <v>18</v>
      </c>
      <c r="J200" s="68">
        <v>0</v>
      </c>
      <c r="K200" s="68">
        <v>0</v>
      </c>
      <c r="L200" s="83" t="s">
        <v>26</v>
      </c>
      <c r="M200" s="68">
        <v>0</v>
      </c>
      <c r="N200" s="68">
        <v>0</v>
      </c>
      <c r="O200" s="67" t="s">
        <v>26</v>
      </c>
      <c r="P200" s="68">
        <v>0</v>
      </c>
      <c r="Q200" s="68">
        <v>0</v>
      </c>
      <c r="R200" s="67" t="s">
        <v>26</v>
      </c>
      <c r="S200" s="68">
        <v>0</v>
      </c>
      <c r="T200" s="68">
        <v>0</v>
      </c>
      <c r="U200" s="67" t="s">
        <v>26</v>
      </c>
      <c r="V200" s="68">
        <v>0</v>
      </c>
      <c r="W200" s="68">
        <v>0</v>
      </c>
      <c r="X200" s="67" t="s">
        <v>26</v>
      </c>
      <c r="Y200" s="5">
        <v>6748.6</v>
      </c>
      <c r="Z200" s="5">
        <v>5000</v>
      </c>
      <c r="AA200" s="512" t="s">
        <v>3973</v>
      </c>
      <c r="AB200" s="183"/>
      <c r="AC200" s="183"/>
      <c r="AD200" s="183"/>
      <c r="AE200" s="558"/>
      <c r="AF200" s="558"/>
      <c r="AG200" s="558"/>
      <c r="AH200" s="527">
        <f t="shared" si="25"/>
        <v>6748.6</v>
      </c>
      <c r="AI200" s="64">
        <f t="shared" si="26"/>
        <v>5000</v>
      </c>
      <c r="AJ200" s="96">
        <f t="shared" si="24"/>
        <v>1.34972</v>
      </c>
      <c r="AK200" s="96">
        <f t="shared" si="27"/>
        <v>1.34972</v>
      </c>
      <c r="AL200" s="64" t="s">
        <v>4072</v>
      </c>
    </row>
    <row r="201" spans="1:38" s="77" customFormat="1" ht="15.75" hidden="1" customHeight="1" x14ac:dyDescent="0.25">
      <c r="A201" s="64">
        <v>198</v>
      </c>
      <c r="B201" s="64" t="s">
        <v>568</v>
      </c>
      <c r="C201" s="64" t="s">
        <v>1614</v>
      </c>
      <c r="D201" s="64" t="s">
        <v>8</v>
      </c>
      <c r="E201" s="59" t="s">
        <v>1623</v>
      </c>
      <c r="F201" s="64" t="s">
        <v>1624</v>
      </c>
      <c r="G201" s="64" t="s">
        <v>1257</v>
      </c>
      <c r="H201" s="82">
        <v>1</v>
      </c>
      <c r="I201" s="64" t="s">
        <v>18</v>
      </c>
      <c r="J201" s="68">
        <v>0</v>
      </c>
      <c r="K201" s="68">
        <v>0</v>
      </c>
      <c r="L201" s="83" t="s">
        <v>26</v>
      </c>
      <c r="M201" s="68">
        <v>0</v>
      </c>
      <c r="N201" s="68">
        <v>0</v>
      </c>
      <c r="O201" s="67" t="s">
        <v>26</v>
      </c>
      <c r="P201" s="68">
        <v>0</v>
      </c>
      <c r="Q201" s="68">
        <v>0</v>
      </c>
      <c r="R201" s="67" t="s">
        <v>26</v>
      </c>
      <c r="S201" s="68">
        <v>0</v>
      </c>
      <c r="T201" s="68">
        <v>0</v>
      </c>
      <c r="U201" s="67" t="s">
        <v>26</v>
      </c>
      <c r="V201" s="68">
        <v>0</v>
      </c>
      <c r="W201" s="68">
        <v>0</v>
      </c>
      <c r="X201" s="67" t="s">
        <v>26</v>
      </c>
      <c r="Y201" s="5">
        <v>1</v>
      </c>
      <c r="Z201" s="5">
        <v>3</v>
      </c>
      <c r="AA201" s="512"/>
      <c r="AB201" s="183"/>
      <c r="AC201" s="183"/>
      <c r="AD201" s="183"/>
      <c r="AE201" s="558"/>
      <c r="AF201" s="558"/>
      <c r="AG201" s="558"/>
      <c r="AH201" s="527">
        <f t="shared" si="25"/>
        <v>1</v>
      </c>
      <c r="AI201" s="64">
        <f t="shared" si="26"/>
        <v>3</v>
      </c>
      <c r="AJ201" s="96">
        <f t="shared" si="24"/>
        <v>0.33333333333333331</v>
      </c>
      <c r="AK201" s="96">
        <f t="shared" si="27"/>
        <v>0.33333333333333331</v>
      </c>
      <c r="AL201" s="64" t="s">
        <v>4074</v>
      </c>
    </row>
    <row r="202" spans="1:38" s="77" customFormat="1" ht="15.75" hidden="1" customHeight="1" x14ac:dyDescent="0.25">
      <c r="A202" s="64">
        <v>199</v>
      </c>
      <c r="B202" s="64" t="s">
        <v>568</v>
      </c>
      <c r="C202" s="64" t="s">
        <v>1614</v>
      </c>
      <c r="D202" s="64" t="s">
        <v>1230</v>
      </c>
      <c r="E202" s="59" t="s">
        <v>1625</v>
      </c>
      <c r="F202" s="64" t="s">
        <v>1626</v>
      </c>
      <c r="G202" s="64" t="s">
        <v>1257</v>
      </c>
      <c r="H202" s="82">
        <v>1</v>
      </c>
      <c r="I202" s="64" t="s">
        <v>18</v>
      </c>
      <c r="J202" s="68">
        <v>0</v>
      </c>
      <c r="K202" s="68">
        <v>0</v>
      </c>
      <c r="L202" s="83" t="s">
        <v>26</v>
      </c>
      <c r="M202" s="68">
        <v>0</v>
      </c>
      <c r="N202" s="68">
        <v>0</v>
      </c>
      <c r="O202" s="67" t="s">
        <v>26</v>
      </c>
      <c r="P202" s="68">
        <v>0</v>
      </c>
      <c r="Q202" s="68">
        <v>0</v>
      </c>
      <c r="R202" s="67" t="s">
        <v>26</v>
      </c>
      <c r="S202" s="68">
        <v>0</v>
      </c>
      <c r="T202" s="68">
        <v>0</v>
      </c>
      <c r="U202" s="67" t="s">
        <v>26</v>
      </c>
      <c r="V202" s="68">
        <v>0</v>
      </c>
      <c r="W202" s="68">
        <v>0</v>
      </c>
      <c r="X202" s="67" t="s">
        <v>26</v>
      </c>
      <c r="Y202" s="5">
        <v>0</v>
      </c>
      <c r="Z202" s="5">
        <v>45</v>
      </c>
      <c r="AA202" s="512"/>
      <c r="AB202" s="183"/>
      <c r="AC202" s="183"/>
      <c r="AD202" s="183"/>
      <c r="AE202" s="558"/>
      <c r="AF202" s="558"/>
      <c r="AG202" s="558"/>
      <c r="AH202" s="527">
        <f t="shared" si="25"/>
        <v>0</v>
      </c>
      <c r="AI202" s="64">
        <f t="shared" si="26"/>
        <v>45</v>
      </c>
      <c r="AJ202" s="96">
        <f t="shared" si="24"/>
        <v>0</v>
      </c>
      <c r="AK202" s="96">
        <f t="shared" si="27"/>
        <v>0</v>
      </c>
      <c r="AL202" s="64" t="s">
        <v>4074</v>
      </c>
    </row>
    <row r="203" spans="1:38" s="77" customFormat="1" ht="15.75" hidden="1" customHeight="1" x14ac:dyDescent="0.25">
      <c r="A203" s="64">
        <v>200</v>
      </c>
      <c r="B203" s="64" t="s">
        <v>568</v>
      </c>
      <c r="C203" s="64" t="s">
        <v>1614</v>
      </c>
      <c r="D203" s="64" t="s">
        <v>8</v>
      </c>
      <c r="E203" s="59" t="s">
        <v>1627</v>
      </c>
      <c r="F203" s="64" t="s">
        <v>1628</v>
      </c>
      <c r="G203" s="64" t="s">
        <v>1257</v>
      </c>
      <c r="H203" s="82">
        <v>1</v>
      </c>
      <c r="I203" s="64" t="s">
        <v>18</v>
      </c>
      <c r="J203" s="68">
        <v>0</v>
      </c>
      <c r="K203" s="68">
        <v>0</v>
      </c>
      <c r="L203" s="83" t="s">
        <v>26</v>
      </c>
      <c r="M203" s="68">
        <v>0</v>
      </c>
      <c r="N203" s="68">
        <v>0</v>
      </c>
      <c r="O203" s="67" t="s">
        <v>26</v>
      </c>
      <c r="P203" s="68">
        <v>0</v>
      </c>
      <c r="Q203" s="68">
        <v>0</v>
      </c>
      <c r="R203" s="67" t="s">
        <v>26</v>
      </c>
      <c r="S203" s="68">
        <v>0</v>
      </c>
      <c r="T203" s="68">
        <v>0</v>
      </c>
      <c r="U203" s="67" t="s">
        <v>26</v>
      </c>
      <c r="V203" s="68">
        <v>0</v>
      </c>
      <c r="W203" s="68">
        <v>0</v>
      </c>
      <c r="X203" s="67" t="s">
        <v>26</v>
      </c>
      <c r="Y203" s="5">
        <v>172</v>
      </c>
      <c r="Z203" s="5">
        <v>750</v>
      </c>
      <c r="AA203" s="512" t="s">
        <v>3974</v>
      </c>
      <c r="AB203" s="183"/>
      <c r="AC203" s="183"/>
      <c r="AD203" s="183"/>
      <c r="AE203" s="558"/>
      <c r="AF203" s="558"/>
      <c r="AG203" s="558"/>
      <c r="AH203" s="527">
        <f t="shared" si="25"/>
        <v>172</v>
      </c>
      <c r="AI203" s="64">
        <f t="shared" si="26"/>
        <v>750</v>
      </c>
      <c r="AJ203" s="96">
        <f t="shared" si="24"/>
        <v>0.22933333333333333</v>
      </c>
      <c r="AK203" s="96">
        <f t="shared" si="27"/>
        <v>0.22933333333333333</v>
      </c>
      <c r="AL203" s="64" t="s">
        <v>4074</v>
      </c>
    </row>
    <row r="204" spans="1:38" s="77" customFormat="1" ht="15.75" hidden="1" customHeight="1" x14ac:dyDescent="0.25">
      <c r="A204" s="64">
        <v>201</v>
      </c>
      <c r="B204" s="64" t="s">
        <v>568</v>
      </c>
      <c r="C204" s="64" t="s">
        <v>1614</v>
      </c>
      <c r="D204" s="64" t="s">
        <v>8</v>
      </c>
      <c r="E204" s="59" t="s">
        <v>1629</v>
      </c>
      <c r="F204" s="64" t="s">
        <v>1630</v>
      </c>
      <c r="G204" s="64" t="s">
        <v>1257</v>
      </c>
      <c r="H204" s="82">
        <v>1</v>
      </c>
      <c r="I204" s="64" t="s">
        <v>18</v>
      </c>
      <c r="J204" s="68">
        <v>0</v>
      </c>
      <c r="K204" s="68">
        <v>0</v>
      </c>
      <c r="L204" s="83" t="s">
        <v>26</v>
      </c>
      <c r="M204" s="68">
        <v>0</v>
      </c>
      <c r="N204" s="68">
        <v>0</v>
      </c>
      <c r="O204" s="67" t="s">
        <v>26</v>
      </c>
      <c r="P204" s="68">
        <v>0</v>
      </c>
      <c r="Q204" s="68">
        <v>0</v>
      </c>
      <c r="R204" s="67" t="s">
        <v>26</v>
      </c>
      <c r="S204" s="68">
        <v>0</v>
      </c>
      <c r="T204" s="68">
        <v>0</v>
      </c>
      <c r="U204" s="67" t="s">
        <v>26</v>
      </c>
      <c r="V204" s="68">
        <v>0</v>
      </c>
      <c r="W204" s="68">
        <v>0</v>
      </c>
      <c r="X204" s="67" t="s">
        <v>26</v>
      </c>
      <c r="Y204" s="5">
        <v>18</v>
      </c>
      <c r="Z204" s="5">
        <v>18</v>
      </c>
      <c r="AA204" s="512" t="s">
        <v>3975</v>
      </c>
      <c r="AB204" s="183"/>
      <c r="AC204" s="183"/>
      <c r="AD204" s="183"/>
      <c r="AE204" s="558"/>
      <c r="AF204" s="558"/>
      <c r="AG204" s="558"/>
      <c r="AH204" s="527">
        <f t="shared" si="25"/>
        <v>18</v>
      </c>
      <c r="AI204" s="64">
        <f t="shared" si="26"/>
        <v>18</v>
      </c>
      <c r="AJ204" s="96">
        <f t="shared" si="24"/>
        <v>1</v>
      </c>
      <c r="AK204" s="96">
        <f t="shared" si="27"/>
        <v>1</v>
      </c>
      <c r="AL204" s="64" t="s">
        <v>4072</v>
      </c>
    </row>
    <row r="205" spans="1:38" s="77" customFormat="1" ht="15.75" hidden="1" customHeight="1" x14ac:dyDescent="0.25">
      <c r="A205" s="64">
        <v>202</v>
      </c>
      <c r="B205" s="64" t="s">
        <v>568</v>
      </c>
      <c r="C205" s="64" t="s">
        <v>1631</v>
      </c>
      <c r="D205" s="64" t="s">
        <v>1254</v>
      </c>
      <c r="E205" s="59" t="s">
        <v>1632</v>
      </c>
      <c r="F205" s="64" t="s">
        <v>1633</v>
      </c>
      <c r="G205" s="64" t="s">
        <v>1257</v>
      </c>
      <c r="H205" s="82">
        <v>1</v>
      </c>
      <c r="I205" s="64" t="s">
        <v>18</v>
      </c>
      <c r="J205" s="68">
        <v>0</v>
      </c>
      <c r="K205" s="68">
        <v>0</v>
      </c>
      <c r="L205" s="83" t="s">
        <v>26</v>
      </c>
      <c r="M205" s="68">
        <v>0</v>
      </c>
      <c r="N205" s="68">
        <v>0</v>
      </c>
      <c r="O205" s="67" t="s">
        <v>26</v>
      </c>
      <c r="P205" s="68">
        <v>0</v>
      </c>
      <c r="Q205" s="68">
        <v>0</v>
      </c>
      <c r="R205" s="67" t="s">
        <v>26</v>
      </c>
      <c r="S205" s="68">
        <v>0</v>
      </c>
      <c r="T205" s="68">
        <v>0</v>
      </c>
      <c r="U205" s="67" t="s">
        <v>26</v>
      </c>
      <c r="V205" s="68">
        <v>0</v>
      </c>
      <c r="W205" s="68">
        <v>0</v>
      </c>
      <c r="X205" s="67" t="s">
        <v>26</v>
      </c>
      <c r="Y205" s="5"/>
      <c r="Z205" s="5">
        <v>1</v>
      </c>
      <c r="AA205" s="512"/>
      <c r="AB205" s="183"/>
      <c r="AC205" s="183"/>
      <c r="AD205" s="183"/>
      <c r="AE205" s="558"/>
      <c r="AF205" s="558"/>
      <c r="AG205" s="558"/>
      <c r="AH205" s="527">
        <f t="shared" si="25"/>
        <v>0</v>
      </c>
      <c r="AI205" s="64">
        <f t="shared" si="26"/>
        <v>1</v>
      </c>
      <c r="AJ205" s="96">
        <f t="shared" si="24"/>
        <v>0</v>
      </c>
      <c r="AK205" s="96">
        <f t="shared" si="27"/>
        <v>0</v>
      </c>
      <c r="AL205" s="64" t="s">
        <v>4074</v>
      </c>
    </row>
    <row r="206" spans="1:38" s="77" customFormat="1" ht="15.75" hidden="1" customHeight="1" x14ac:dyDescent="0.25">
      <c r="A206" s="64">
        <v>203</v>
      </c>
      <c r="B206" s="64" t="s">
        <v>568</v>
      </c>
      <c r="C206" s="64" t="s">
        <v>1631</v>
      </c>
      <c r="D206" s="64" t="s">
        <v>1225</v>
      </c>
      <c r="E206" s="59" t="s">
        <v>1634</v>
      </c>
      <c r="F206" s="64" t="s">
        <v>1635</v>
      </c>
      <c r="G206" s="64" t="s">
        <v>1257</v>
      </c>
      <c r="H206" s="82">
        <v>1</v>
      </c>
      <c r="I206" s="64" t="s">
        <v>18</v>
      </c>
      <c r="J206" s="68">
        <v>0</v>
      </c>
      <c r="K206" s="68">
        <v>0</v>
      </c>
      <c r="L206" s="83" t="s">
        <v>26</v>
      </c>
      <c r="M206" s="68">
        <v>0</v>
      </c>
      <c r="N206" s="68">
        <v>0</v>
      </c>
      <c r="O206" s="67" t="s">
        <v>26</v>
      </c>
      <c r="P206" s="68">
        <v>0</v>
      </c>
      <c r="Q206" s="68">
        <v>0</v>
      </c>
      <c r="R206" s="67" t="s">
        <v>26</v>
      </c>
      <c r="S206" s="68">
        <v>0</v>
      </c>
      <c r="T206" s="68">
        <v>0</v>
      </c>
      <c r="U206" s="67" t="s">
        <v>26</v>
      </c>
      <c r="V206" s="68">
        <v>0</v>
      </c>
      <c r="W206" s="68">
        <v>0</v>
      </c>
      <c r="X206" s="67" t="s">
        <v>26</v>
      </c>
      <c r="Y206" s="5">
        <v>4</v>
      </c>
      <c r="Z206" s="5">
        <v>4</v>
      </c>
      <c r="AA206" s="512" t="s">
        <v>3976</v>
      </c>
      <c r="AB206" s="183"/>
      <c r="AC206" s="183"/>
      <c r="AD206" s="183"/>
      <c r="AE206" s="558"/>
      <c r="AF206" s="558"/>
      <c r="AG206" s="558"/>
      <c r="AH206" s="527">
        <f t="shared" si="25"/>
        <v>4</v>
      </c>
      <c r="AI206" s="64">
        <f t="shared" si="26"/>
        <v>4</v>
      </c>
      <c r="AJ206" s="96">
        <f t="shared" si="24"/>
        <v>1</v>
      </c>
      <c r="AK206" s="96">
        <f t="shared" si="27"/>
        <v>1</v>
      </c>
      <c r="AL206" s="64" t="s">
        <v>4072</v>
      </c>
    </row>
    <row r="207" spans="1:38" s="77" customFormat="1" ht="15.75" hidden="1" customHeight="1" x14ac:dyDescent="0.25">
      <c r="A207" s="64">
        <v>204</v>
      </c>
      <c r="B207" s="64" t="s">
        <v>568</v>
      </c>
      <c r="C207" s="64" t="s">
        <v>1631</v>
      </c>
      <c r="D207" s="64" t="s">
        <v>1230</v>
      </c>
      <c r="E207" s="59" t="s">
        <v>1636</v>
      </c>
      <c r="F207" s="64" t="s">
        <v>1637</v>
      </c>
      <c r="G207" s="64" t="s">
        <v>1257</v>
      </c>
      <c r="H207" s="82">
        <v>1</v>
      </c>
      <c r="I207" s="64" t="s">
        <v>18</v>
      </c>
      <c r="J207" s="68">
        <v>0</v>
      </c>
      <c r="K207" s="68">
        <v>0</v>
      </c>
      <c r="L207" s="83" t="s">
        <v>26</v>
      </c>
      <c r="M207" s="68">
        <v>0</v>
      </c>
      <c r="N207" s="68">
        <v>0</v>
      </c>
      <c r="O207" s="67" t="s">
        <v>26</v>
      </c>
      <c r="P207" s="68">
        <v>0</v>
      </c>
      <c r="Q207" s="68">
        <v>0</v>
      </c>
      <c r="R207" s="67" t="s">
        <v>26</v>
      </c>
      <c r="S207" s="68">
        <v>0</v>
      </c>
      <c r="T207" s="68">
        <v>0</v>
      </c>
      <c r="U207" s="67" t="s">
        <v>26</v>
      </c>
      <c r="V207" s="68">
        <v>0</v>
      </c>
      <c r="W207" s="68">
        <v>0</v>
      </c>
      <c r="X207" s="67" t="s">
        <v>26</v>
      </c>
      <c r="Y207" s="5"/>
      <c r="Z207" s="5"/>
      <c r="AA207" s="512"/>
      <c r="AB207" s="183"/>
      <c r="AC207" s="183"/>
      <c r="AD207" s="183"/>
      <c r="AE207" s="558"/>
      <c r="AF207" s="558"/>
      <c r="AG207" s="558"/>
      <c r="AH207" s="527">
        <f t="shared" si="25"/>
        <v>0</v>
      </c>
      <c r="AI207" s="64">
        <f t="shared" si="26"/>
        <v>0</v>
      </c>
      <c r="AJ207" s="96" t="e">
        <f t="shared" si="24"/>
        <v>#DIV/0!</v>
      </c>
      <c r="AK207" s="96" t="e">
        <f t="shared" si="27"/>
        <v>#DIV/0!</v>
      </c>
      <c r="AL207" s="64" t="s">
        <v>4071</v>
      </c>
    </row>
    <row r="208" spans="1:38" s="77" customFormat="1" ht="15.75" hidden="1" customHeight="1" x14ac:dyDescent="0.25">
      <c r="A208" s="64">
        <v>205</v>
      </c>
      <c r="B208" s="64" t="s">
        <v>568</v>
      </c>
      <c r="C208" s="64" t="s">
        <v>1631</v>
      </c>
      <c r="D208" s="64" t="s">
        <v>8</v>
      </c>
      <c r="E208" s="59" t="s">
        <v>1638</v>
      </c>
      <c r="F208" s="64" t="s">
        <v>1639</v>
      </c>
      <c r="G208" s="64" t="s">
        <v>1224</v>
      </c>
      <c r="H208" s="82">
        <v>1</v>
      </c>
      <c r="I208" s="64" t="s">
        <v>18</v>
      </c>
      <c r="J208" s="68">
        <v>0</v>
      </c>
      <c r="K208" s="68">
        <v>0</v>
      </c>
      <c r="L208" s="83" t="s">
        <v>26</v>
      </c>
      <c r="M208" s="68">
        <v>0</v>
      </c>
      <c r="N208" s="68">
        <v>0</v>
      </c>
      <c r="O208" s="67" t="s">
        <v>26</v>
      </c>
      <c r="P208" s="68">
        <v>0</v>
      </c>
      <c r="Q208" s="68">
        <v>0</v>
      </c>
      <c r="R208" s="67" t="s">
        <v>26</v>
      </c>
      <c r="S208" s="68">
        <v>0</v>
      </c>
      <c r="T208" s="68">
        <v>0</v>
      </c>
      <c r="U208" s="67" t="s">
        <v>26</v>
      </c>
      <c r="V208" s="68">
        <v>0</v>
      </c>
      <c r="W208" s="68">
        <v>0</v>
      </c>
      <c r="X208" s="67" t="s">
        <v>26</v>
      </c>
      <c r="Y208" s="5">
        <v>0</v>
      </c>
      <c r="Z208" s="5">
        <v>0</v>
      </c>
      <c r="AA208" s="512"/>
      <c r="AB208" s="183"/>
      <c r="AC208" s="183"/>
      <c r="AD208" s="183"/>
      <c r="AE208" s="558"/>
      <c r="AF208" s="558"/>
      <c r="AG208" s="558"/>
      <c r="AH208" s="527">
        <f t="shared" ref="AH208:AH229" si="28">J208+M208+P208+S208+V208+Y208</f>
        <v>0</v>
      </c>
      <c r="AI208" s="64">
        <f t="shared" ref="AI208:AI229" si="29">K208+N208+Q208+T208+W208+Z208</f>
        <v>0</v>
      </c>
      <c r="AJ208" s="69" t="e">
        <f t="shared" si="24"/>
        <v>#DIV/0!</v>
      </c>
      <c r="AK208" s="69" t="e">
        <f t="shared" si="27"/>
        <v>#DIV/0!</v>
      </c>
      <c r="AL208" s="64" t="s">
        <v>4070</v>
      </c>
    </row>
    <row r="209" spans="1:38" s="77" customFormat="1" ht="15.75" hidden="1" customHeight="1" x14ac:dyDescent="0.25">
      <c r="A209" s="64">
        <v>206</v>
      </c>
      <c r="B209" s="64" t="s">
        <v>568</v>
      </c>
      <c r="C209" s="64" t="s">
        <v>1631</v>
      </c>
      <c r="D209" s="64" t="s">
        <v>8</v>
      </c>
      <c r="E209" s="327" t="s">
        <v>1640</v>
      </c>
      <c r="F209" s="64" t="s">
        <v>1641</v>
      </c>
      <c r="G209" s="64" t="s">
        <v>1257</v>
      </c>
      <c r="H209" s="82">
        <v>1</v>
      </c>
      <c r="I209" s="64" t="s">
        <v>18</v>
      </c>
      <c r="J209" s="68">
        <v>0</v>
      </c>
      <c r="K209" s="68">
        <v>0</v>
      </c>
      <c r="L209" s="83" t="s">
        <v>26</v>
      </c>
      <c r="M209" s="68">
        <v>0</v>
      </c>
      <c r="N209" s="68">
        <v>0</v>
      </c>
      <c r="O209" s="67" t="s">
        <v>26</v>
      </c>
      <c r="P209" s="68">
        <v>0</v>
      </c>
      <c r="Q209" s="68">
        <v>0</v>
      </c>
      <c r="R209" s="67" t="s">
        <v>26</v>
      </c>
      <c r="S209" s="68">
        <v>0</v>
      </c>
      <c r="T209" s="68">
        <v>0</v>
      </c>
      <c r="U209" s="67" t="s">
        <v>26</v>
      </c>
      <c r="V209" s="68">
        <v>0</v>
      </c>
      <c r="W209" s="68">
        <v>0</v>
      </c>
      <c r="X209" s="67" t="s">
        <v>26</v>
      </c>
      <c r="Y209" s="5"/>
      <c r="Z209" s="5"/>
      <c r="AA209" s="512"/>
      <c r="AB209" s="183"/>
      <c r="AC209" s="183"/>
      <c r="AD209" s="183"/>
      <c r="AE209" s="558"/>
      <c r="AF209" s="558"/>
      <c r="AG209" s="558"/>
      <c r="AH209" s="527">
        <f t="shared" si="28"/>
        <v>0</v>
      </c>
      <c r="AI209" s="64">
        <f t="shared" si="29"/>
        <v>0</v>
      </c>
      <c r="AJ209" s="96" t="e">
        <f t="shared" si="24"/>
        <v>#DIV/0!</v>
      </c>
      <c r="AK209" s="96" t="e">
        <f t="shared" si="27"/>
        <v>#DIV/0!</v>
      </c>
      <c r="AL209" s="64" t="s">
        <v>4071</v>
      </c>
    </row>
    <row r="210" spans="1:38" s="77" customFormat="1" ht="15.75" hidden="1" customHeight="1" x14ac:dyDescent="0.25">
      <c r="A210" s="64">
        <v>207</v>
      </c>
      <c r="B210" s="64" t="s">
        <v>568</v>
      </c>
      <c r="C210" s="64" t="s">
        <v>1631</v>
      </c>
      <c r="D210" s="64" t="s">
        <v>1230</v>
      </c>
      <c r="E210" s="59" t="s">
        <v>1642</v>
      </c>
      <c r="F210" s="64" t="s">
        <v>1643</v>
      </c>
      <c r="G210" s="64" t="s">
        <v>1257</v>
      </c>
      <c r="H210" s="82">
        <v>1</v>
      </c>
      <c r="I210" s="64" t="s">
        <v>18</v>
      </c>
      <c r="J210" s="68">
        <v>0</v>
      </c>
      <c r="K210" s="68">
        <v>0</v>
      </c>
      <c r="L210" s="83" t="s">
        <v>26</v>
      </c>
      <c r="M210" s="68">
        <v>0</v>
      </c>
      <c r="N210" s="68">
        <v>0</v>
      </c>
      <c r="O210" s="67" t="s">
        <v>26</v>
      </c>
      <c r="P210" s="68">
        <v>0</v>
      </c>
      <c r="Q210" s="68">
        <v>0</v>
      </c>
      <c r="R210" s="67" t="s">
        <v>26</v>
      </c>
      <c r="S210" s="64">
        <v>10</v>
      </c>
      <c r="T210" s="64">
        <v>10</v>
      </c>
      <c r="U210" s="73" t="s">
        <v>3119</v>
      </c>
      <c r="V210" s="36">
        <v>7</v>
      </c>
      <c r="W210" s="36">
        <v>7</v>
      </c>
      <c r="X210" s="374" t="s">
        <v>3473</v>
      </c>
      <c r="Y210" s="5">
        <v>20</v>
      </c>
      <c r="Z210" s="5">
        <v>20</v>
      </c>
      <c r="AA210" s="512" t="s">
        <v>3977</v>
      </c>
      <c r="AB210" s="183"/>
      <c r="AC210" s="183"/>
      <c r="AD210" s="183"/>
      <c r="AE210" s="558"/>
      <c r="AF210" s="558"/>
      <c r="AG210" s="558"/>
      <c r="AH210" s="527">
        <f t="shared" si="28"/>
        <v>37</v>
      </c>
      <c r="AI210" s="64">
        <f t="shared" si="29"/>
        <v>37</v>
      </c>
      <c r="AJ210" s="96">
        <f t="shared" si="24"/>
        <v>1</v>
      </c>
      <c r="AK210" s="96">
        <f t="shared" ref="AK210:AK241" si="30">+AJ210/H210</f>
        <v>1</v>
      </c>
      <c r="AL210" s="64" t="s">
        <v>4072</v>
      </c>
    </row>
    <row r="211" spans="1:38" s="77" customFormat="1" ht="15.75" hidden="1" customHeight="1" x14ac:dyDescent="0.25">
      <c r="A211" s="64">
        <v>208</v>
      </c>
      <c r="B211" s="64" t="s">
        <v>568</v>
      </c>
      <c r="C211" s="64" t="s">
        <v>1631</v>
      </c>
      <c r="D211" s="64" t="s">
        <v>8</v>
      </c>
      <c r="E211" s="59" t="s">
        <v>1644</v>
      </c>
      <c r="F211" s="64" t="s">
        <v>1645</v>
      </c>
      <c r="G211" s="64" t="s">
        <v>1371</v>
      </c>
      <c r="H211" s="82">
        <v>1</v>
      </c>
      <c r="I211" s="64" t="s">
        <v>18</v>
      </c>
      <c r="J211" s="68">
        <v>0</v>
      </c>
      <c r="K211" s="68">
        <v>0</v>
      </c>
      <c r="L211" s="83" t="s">
        <v>26</v>
      </c>
      <c r="M211" s="64">
        <v>2</v>
      </c>
      <c r="N211" s="64">
        <v>2</v>
      </c>
      <c r="O211" s="84" t="s">
        <v>2507</v>
      </c>
      <c r="P211" s="68">
        <v>0</v>
      </c>
      <c r="Q211" s="68">
        <v>0</v>
      </c>
      <c r="R211" s="67" t="s">
        <v>26</v>
      </c>
      <c r="S211" s="68">
        <v>0</v>
      </c>
      <c r="T211" s="68">
        <v>0</v>
      </c>
      <c r="U211" s="67" t="s">
        <v>26</v>
      </c>
      <c r="V211" s="36">
        <v>5</v>
      </c>
      <c r="W211" s="36">
        <v>5</v>
      </c>
      <c r="X211" s="374" t="s">
        <v>3474</v>
      </c>
      <c r="Y211" s="5"/>
      <c r="Z211" s="5"/>
      <c r="AA211" s="512"/>
      <c r="AB211" s="183"/>
      <c r="AC211" s="183"/>
      <c r="AD211" s="183"/>
      <c r="AE211" s="558"/>
      <c r="AF211" s="558"/>
      <c r="AG211" s="558"/>
      <c r="AH211" s="527">
        <f t="shared" si="28"/>
        <v>7</v>
      </c>
      <c r="AI211" s="64">
        <f t="shared" si="29"/>
        <v>7</v>
      </c>
      <c r="AJ211" s="96">
        <f t="shared" si="24"/>
        <v>1</v>
      </c>
      <c r="AK211" s="96">
        <f t="shared" si="30"/>
        <v>1</v>
      </c>
      <c r="AL211" s="64" t="s">
        <v>4072</v>
      </c>
    </row>
    <row r="212" spans="1:38" s="77" customFormat="1" ht="15.75" hidden="1" customHeight="1" x14ac:dyDescent="0.25">
      <c r="A212" s="64">
        <v>209</v>
      </c>
      <c r="B212" s="64" t="s">
        <v>568</v>
      </c>
      <c r="C212" s="64" t="s">
        <v>1631</v>
      </c>
      <c r="D212" s="64" t="s">
        <v>8</v>
      </c>
      <c r="E212" s="59" t="s">
        <v>1646</v>
      </c>
      <c r="F212" s="64" t="s">
        <v>1647</v>
      </c>
      <c r="G212" s="64" t="s">
        <v>1228</v>
      </c>
      <c r="H212" s="82">
        <v>1</v>
      </c>
      <c r="I212" s="64" t="s">
        <v>18</v>
      </c>
      <c r="J212" s="86">
        <v>58</v>
      </c>
      <c r="K212" s="86">
        <v>116</v>
      </c>
      <c r="L212" s="87"/>
      <c r="M212" s="64">
        <v>58</v>
      </c>
      <c r="N212" s="64">
        <v>116</v>
      </c>
      <c r="O212" s="84"/>
      <c r="P212" s="64">
        <v>0</v>
      </c>
      <c r="Q212" s="64">
        <v>58</v>
      </c>
      <c r="R212" s="85"/>
      <c r="S212" s="68">
        <v>0</v>
      </c>
      <c r="T212" s="68">
        <v>0</v>
      </c>
      <c r="U212" s="67" t="s">
        <v>26</v>
      </c>
      <c r="V212" s="36">
        <v>50</v>
      </c>
      <c r="W212" s="36">
        <v>116</v>
      </c>
      <c r="X212" s="374" t="s">
        <v>3475</v>
      </c>
      <c r="Y212" s="5"/>
      <c r="Z212" s="5"/>
      <c r="AA212" s="512"/>
      <c r="AB212" s="183"/>
      <c r="AC212" s="183"/>
      <c r="AD212" s="183"/>
      <c r="AE212" s="558"/>
      <c r="AF212" s="558"/>
      <c r="AG212" s="558"/>
      <c r="AH212" s="527">
        <f t="shared" si="28"/>
        <v>166</v>
      </c>
      <c r="AI212" s="64">
        <f t="shared" si="29"/>
        <v>406</v>
      </c>
      <c r="AJ212" s="96">
        <f t="shared" si="24"/>
        <v>0.40886699507389163</v>
      </c>
      <c r="AK212" s="96">
        <f t="shared" si="30"/>
        <v>0.40886699507389163</v>
      </c>
      <c r="AL212" s="64" t="s">
        <v>4074</v>
      </c>
    </row>
    <row r="213" spans="1:38" s="77" customFormat="1" ht="15.75" hidden="1" customHeight="1" x14ac:dyDescent="0.25">
      <c r="A213" s="64">
        <v>210</v>
      </c>
      <c r="B213" s="64" t="s">
        <v>568</v>
      </c>
      <c r="C213" s="64" t="s">
        <v>1631</v>
      </c>
      <c r="D213" s="64" t="s">
        <v>1230</v>
      </c>
      <c r="E213" s="59" t="s">
        <v>1648</v>
      </c>
      <c r="F213" s="64" t="s">
        <v>1649</v>
      </c>
      <c r="G213" s="64" t="s">
        <v>1257</v>
      </c>
      <c r="H213" s="82">
        <v>1</v>
      </c>
      <c r="I213" s="64" t="s">
        <v>18</v>
      </c>
      <c r="J213" s="68">
        <v>0</v>
      </c>
      <c r="K213" s="68">
        <v>0</v>
      </c>
      <c r="L213" s="83" t="s">
        <v>26</v>
      </c>
      <c r="M213" s="68">
        <v>0</v>
      </c>
      <c r="N213" s="68">
        <v>0</v>
      </c>
      <c r="O213" s="67" t="s">
        <v>26</v>
      </c>
      <c r="P213" s="68">
        <v>0</v>
      </c>
      <c r="Q213" s="68">
        <v>0</v>
      </c>
      <c r="R213" s="67" t="s">
        <v>26</v>
      </c>
      <c r="S213" s="64">
        <v>21</v>
      </c>
      <c r="T213" s="64">
        <v>21</v>
      </c>
      <c r="U213" s="62" t="s">
        <v>3120</v>
      </c>
      <c r="V213" s="36">
        <v>20</v>
      </c>
      <c r="W213" s="36">
        <v>20</v>
      </c>
      <c r="X213" s="374" t="s">
        <v>3476</v>
      </c>
      <c r="Y213" s="5">
        <v>0</v>
      </c>
      <c r="Z213" s="5">
        <v>0</v>
      </c>
      <c r="AA213" s="512"/>
      <c r="AB213" s="183"/>
      <c r="AC213" s="183"/>
      <c r="AD213" s="183"/>
      <c r="AE213" s="558"/>
      <c r="AF213" s="558"/>
      <c r="AG213" s="558"/>
      <c r="AH213" s="527">
        <f t="shared" si="28"/>
        <v>41</v>
      </c>
      <c r="AI213" s="64">
        <f t="shared" si="29"/>
        <v>41</v>
      </c>
      <c r="AJ213" s="96">
        <f t="shared" si="24"/>
        <v>1</v>
      </c>
      <c r="AK213" s="96">
        <f t="shared" si="30"/>
        <v>1</v>
      </c>
      <c r="AL213" s="64" t="s">
        <v>4072</v>
      </c>
    </row>
    <row r="214" spans="1:38" s="77" customFormat="1" ht="15.75" hidden="1" customHeight="1" x14ac:dyDescent="0.25">
      <c r="A214" s="64">
        <v>211</v>
      </c>
      <c r="B214" s="64" t="s">
        <v>568</v>
      </c>
      <c r="C214" s="64" t="s">
        <v>1631</v>
      </c>
      <c r="D214" s="64" t="s">
        <v>8</v>
      </c>
      <c r="E214" s="59" t="s">
        <v>1650</v>
      </c>
      <c r="F214" s="64" t="s">
        <v>1651</v>
      </c>
      <c r="G214" s="64" t="s">
        <v>1238</v>
      </c>
      <c r="H214" s="82">
        <v>1</v>
      </c>
      <c r="I214" s="64" t="s">
        <v>18</v>
      </c>
      <c r="J214" s="68">
        <v>0</v>
      </c>
      <c r="K214" s="68">
        <v>0</v>
      </c>
      <c r="L214" s="83" t="s">
        <v>26</v>
      </c>
      <c r="M214" s="68">
        <v>0</v>
      </c>
      <c r="N214" s="68">
        <v>0</v>
      </c>
      <c r="O214" s="67" t="s">
        <v>26</v>
      </c>
      <c r="P214" s="64">
        <v>0</v>
      </c>
      <c r="Q214" s="64">
        <v>0</v>
      </c>
      <c r="R214" s="85"/>
      <c r="S214" s="68">
        <v>0</v>
      </c>
      <c r="T214" s="68">
        <v>0</v>
      </c>
      <c r="U214" s="67" t="s">
        <v>26</v>
      </c>
      <c r="V214" s="68">
        <v>0</v>
      </c>
      <c r="W214" s="68">
        <v>0</v>
      </c>
      <c r="X214" s="67" t="s">
        <v>26</v>
      </c>
      <c r="Y214" s="5"/>
      <c r="Z214" s="5"/>
      <c r="AA214" s="512"/>
      <c r="AB214" s="183"/>
      <c r="AC214" s="183"/>
      <c r="AD214" s="183"/>
      <c r="AE214" s="558"/>
      <c r="AF214" s="558"/>
      <c r="AG214" s="558"/>
      <c r="AH214" s="527">
        <f t="shared" si="28"/>
        <v>0</v>
      </c>
      <c r="AI214" s="64">
        <f t="shared" si="29"/>
        <v>0</v>
      </c>
      <c r="AJ214" s="96" t="e">
        <f t="shared" si="24"/>
        <v>#DIV/0!</v>
      </c>
      <c r="AK214" s="96" t="e">
        <f t="shared" si="30"/>
        <v>#DIV/0!</v>
      </c>
      <c r="AL214" s="64" t="s">
        <v>4071</v>
      </c>
    </row>
    <row r="215" spans="1:38" s="77" customFormat="1" ht="15.75" hidden="1" customHeight="1" x14ac:dyDescent="0.25">
      <c r="A215" s="64">
        <v>212</v>
      </c>
      <c r="B215" s="64" t="s">
        <v>568</v>
      </c>
      <c r="C215" s="64" t="s">
        <v>1631</v>
      </c>
      <c r="D215" s="64" t="s">
        <v>8</v>
      </c>
      <c r="E215" s="59" t="s">
        <v>1652</v>
      </c>
      <c r="F215" s="64" t="s">
        <v>1653</v>
      </c>
      <c r="G215" s="64" t="s">
        <v>1224</v>
      </c>
      <c r="H215" s="82">
        <v>1</v>
      </c>
      <c r="I215" s="64" t="s">
        <v>18</v>
      </c>
      <c r="J215" s="68">
        <v>0</v>
      </c>
      <c r="K215" s="68">
        <v>0</v>
      </c>
      <c r="L215" s="83" t="s">
        <v>26</v>
      </c>
      <c r="M215" s="68">
        <v>0</v>
      </c>
      <c r="N215" s="68">
        <v>0</v>
      </c>
      <c r="O215" s="67" t="s">
        <v>26</v>
      </c>
      <c r="P215" s="68">
        <v>0</v>
      </c>
      <c r="Q215" s="68">
        <v>0</v>
      </c>
      <c r="R215" s="67" t="s">
        <v>26</v>
      </c>
      <c r="S215" s="68">
        <v>0</v>
      </c>
      <c r="T215" s="68">
        <v>0</v>
      </c>
      <c r="U215" s="67" t="s">
        <v>26</v>
      </c>
      <c r="V215" s="36">
        <v>1</v>
      </c>
      <c r="W215" s="36">
        <v>1</v>
      </c>
      <c r="X215" s="374" t="s">
        <v>3477</v>
      </c>
      <c r="Y215" s="5"/>
      <c r="Z215" s="5"/>
      <c r="AA215" s="512"/>
      <c r="AB215" s="183"/>
      <c r="AC215" s="183"/>
      <c r="AD215" s="183"/>
      <c r="AE215" s="558"/>
      <c r="AF215" s="558"/>
      <c r="AG215" s="558"/>
      <c r="AH215" s="527">
        <f t="shared" si="28"/>
        <v>1</v>
      </c>
      <c r="AI215" s="64">
        <f t="shared" si="29"/>
        <v>1</v>
      </c>
      <c r="AJ215" s="69">
        <f t="shared" si="24"/>
        <v>1</v>
      </c>
      <c r="AK215" s="69">
        <f t="shared" si="30"/>
        <v>1</v>
      </c>
      <c r="AL215" s="64" t="s">
        <v>4072</v>
      </c>
    </row>
    <row r="216" spans="1:38" s="77" customFormat="1" ht="15.75" hidden="1" customHeight="1" x14ac:dyDescent="0.25">
      <c r="A216" s="64">
        <v>213</v>
      </c>
      <c r="B216" s="64" t="s">
        <v>568</v>
      </c>
      <c r="C216" s="64" t="s">
        <v>1631</v>
      </c>
      <c r="D216" s="64" t="s">
        <v>8</v>
      </c>
      <c r="E216" s="59" t="s">
        <v>1654</v>
      </c>
      <c r="F216" s="64" t="s">
        <v>1655</v>
      </c>
      <c r="G216" s="64" t="s">
        <v>1228</v>
      </c>
      <c r="H216" s="82">
        <v>1</v>
      </c>
      <c r="I216" s="64" t="s">
        <v>18</v>
      </c>
      <c r="J216" s="64">
        <v>0</v>
      </c>
      <c r="K216" s="64">
        <v>0</v>
      </c>
      <c r="L216" s="70"/>
      <c r="M216" s="64">
        <v>3</v>
      </c>
      <c r="N216" s="64">
        <v>3</v>
      </c>
      <c r="O216" s="84" t="s">
        <v>2508</v>
      </c>
      <c r="P216" s="64">
        <v>3</v>
      </c>
      <c r="Q216" s="64">
        <v>3</v>
      </c>
      <c r="R216" s="85"/>
      <c r="S216" s="64">
        <v>3</v>
      </c>
      <c r="T216" s="64">
        <v>3</v>
      </c>
      <c r="U216" s="73" t="s">
        <v>3121</v>
      </c>
      <c r="V216" s="36">
        <v>2</v>
      </c>
      <c r="W216" s="36">
        <v>3</v>
      </c>
      <c r="X216" s="374" t="s">
        <v>3478</v>
      </c>
      <c r="Y216" s="5">
        <v>3</v>
      </c>
      <c r="Z216" s="5">
        <v>3</v>
      </c>
      <c r="AA216" s="512" t="s">
        <v>3978</v>
      </c>
      <c r="AB216" s="183"/>
      <c r="AC216" s="183"/>
      <c r="AD216" s="183"/>
      <c r="AE216" s="558"/>
      <c r="AF216" s="558"/>
      <c r="AG216" s="558"/>
      <c r="AH216" s="527">
        <f t="shared" si="28"/>
        <v>14</v>
      </c>
      <c r="AI216" s="64">
        <f t="shared" si="29"/>
        <v>15</v>
      </c>
      <c r="AJ216" s="96">
        <f t="shared" si="24"/>
        <v>0.93333333333333335</v>
      </c>
      <c r="AK216" s="96">
        <f t="shared" si="30"/>
        <v>0.93333333333333335</v>
      </c>
      <c r="AL216" s="64" t="s">
        <v>4072</v>
      </c>
    </row>
    <row r="217" spans="1:38" s="77" customFormat="1" ht="15.75" hidden="1" customHeight="1" x14ac:dyDescent="0.25">
      <c r="A217" s="64">
        <v>214</v>
      </c>
      <c r="B217" s="64" t="s">
        <v>568</v>
      </c>
      <c r="C217" s="64" t="s">
        <v>1631</v>
      </c>
      <c r="D217" s="64" t="s">
        <v>1230</v>
      </c>
      <c r="E217" s="59" t="s">
        <v>1656</v>
      </c>
      <c r="F217" s="64" t="s">
        <v>1657</v>
      </c>
      <c r="G217" s="64" t="s">
        <v>1238</v>
      </c>
      <c r="H217" s="82">
        <v>1</v>
      </c>
      <c r="I217" s="64" t="s">
        <v>18</v>
      </c>
      <c r="J217" s="68">
        <v>0</v>
      </c>
      <c r="K217" s="68">
        <v>0</v>
      </c>
      <c r="L217" s="83" t="s">
        <v>26</v>
      </c>
      <c r="M217" s="68">
        <v>0</v>
      </c>
      <c r="N217" s="68">
        <v>0</v>
      </c>
      <c r="O217" s="67" t="s">
        <v>26</v>
      </c>
      <c r="P217" s="88">
        <v>0</v>
      </c>
      <c r="Q217" s="88">
        <v>0</v>
      </c>
      <c r="R217" s="85"/>
      <c r="S217" s="68">
        <v>0</v>
      </c>
      <c r="T217" s="68">
        <v>0</v>
      </c>
      <c r="U217" s="67" t="s">
        <v>26</v>
      </c>
      <c r="V217" s="68">
        <v>0</v>
      </c>
      <c r="W217" s="68">
        <v>0</v>
      </c>
      <c r="X217" s="67" t="s">
        <v>26</v>
      </c>
      <c r="Y217" s="5"/>
      <c r="Z217" s="5"/>
      <c r="AA217" s="512"/>
      <c r="AB217" s="183"/>
      <c r="AC217" s="183"/>
      <c r="AD217" s="183"/>
      <c r="AE217" s="558"/>
      <c r="AF217" s="558"/>
      <c r="AG217" s="558"/>
      <c r="AH217" s="527">
        <f t="shared" si="28"/>
        <v>0</v>
      </c>
      <c r="AI217" s="64">
        <f t="shared" si="29"/>
        <v>0</v>
      </c>
      <c r="AJ217" s="96" t="e">
        <f t="shared" si="24"/>
        <v>#DIV/0!</v>
      </c>
      <c r="AK217" s="96" t="e">
        <f t="shared" si="30"/>
        <v>#DIV/0!</v>
      </c>
      <c r="AL217" s="64" t="s">
        <v>4071</v>
      </c>
    </row>
    <row r="218" spans="1:38" s="77" customFormat="1" ht="15.75" hidden="1" customHeight="1" x14ac:dyDescent="0.25">
      <c r="A218" s="64">
        <v>215</v>
      </c>
      <c r="B218" s="64" t="s">
        <v>568</v>
      </c>
      <c r="C218" s="64" t="s">
        <v>1631</v>
      </c>
      <c r="D218" s="64" t="s">
        <v>8</v>
      </c>
      <c r="E218" s="59" t="s">
        <v>1658</v>
      </c>
      <c r="F218" s="64" t="s">
        <v>1659</v>
      </c>
      <c r="G218" s="64" t="s">
        <v>1238</v>
      </c>
      <c r="H218" s="82">
        <v>1</v>
      </c>
      <c r="I218" s="64" t="s">
        <v>18</v>
      </c>
      <c r="J218" s="68">
        <v>0</v>
      </c>
      <c r="K218" s="68">
        <v>0</v>
      </c>
      <c r="L218" s="83" t="s">
        <v>26</v>
      </c>
      <c r="M218" s="68">
        <v>0</v>
      </c>
      <c r="N218" s="68">
        <v>0</v>
      </c>
      <c r="O218" s="67" t="s">
        <v>26</v>
      </c>
      <c r="P218" s="88">
        <v>0</v>
      </c>
      <c r="Q218" s="88">
        <v>0</v>
      </c>
      <c r="R218" s="85"/>
      <c r="S218" s="68">
        <v>0</v>
      </c>
      <c r="T218" s="68">
        <v>0</v>
      </c>
      <c r="U218" s="67" t="s">
        <v>26</v>
      </c>
      <c r="V218" s="68">
        <v>0</v>
      </c>
      <c r="W218" s="68">
        <v>0</v>
      </c>
      <c r="X218" s="67" t="s">
        <v>26</v>
      </c>
      <c r="Y218" s="5"/>
      <c r="Z218" s="5"/>
      <c r="AA218" s="512"/>
      <c r="AB218" s="183"/>
      <c r="AC218" s="183"/>
      <c r="AD218" s="183"/>
      <c r="AE218" s="558"/>
      <c r="AF218" s="558"/>
      <c r="AG218" s="558"/>
      <c r="AH218" s="527">
        <f t="shared" si="28"/>
        <v>0</v>
      </c>
      <c r="AI218" s="64">
        <f t="shared" si="29"/>
        <v>0</v>
      </c>
      <c r="AJ218" s="96" t="e">
        <f t="shared" si="24"/>
        <v>#DIV/0!</v>
      </c>
      <c r="AK218" s="96" t="e">
        <f t="shared" si="30"/>
        <v>#DIV/0!</v>
      </c>
      <c r="AL218" s="64" t="s">
        <v>4071</v>
      </c>
    </row>
    <row r="219" spans="1:38" s="77" customFormat="1" ht="15.75" hidden="1" customHeight="1" x14ac:dyDescent="0.25">
      <c r="A219" s="64">
        <v>216</v>
      </c>
      <c r="B219" s="64" t="s">
        <v>568</v>
      </c>
      <c r="C219" s="64" t="s">
        <v>1631</v>
      </c>
      <c r="D219" s="64" t="s">
        <v>8</v>
      </c>
      <c r="E219" s="59" t="s">
        <v>1660</v>
      </c>
      <c r="F219" s="64" t="s">
        <v>1661</v>
      </c>
      <c r="G219" s="64" t="s">
        <v>1238</v>
      </c>
      <c r="H219" s="82">
        <v>1</v>
      </c>
      <c r="I219" s="64" t="s">
        <v>18</v>
      </c>
      <c r="J219" s="68">
        <v>0</v>
      </c>
      <c r="K219" s="68">
        <v>0</v>
      </c>
      <c r="L219" s="83" t="s">
        <v>26</v>
      </c>
      <c r="M219" s="68">
        <v>0</v>
      </c>
      <c r="N219" s="68">
        <v>0</v>
      </c>
      <c r="O219" s="67" t="s">
        <v>26</v>
      </c>
      <c r="P219" s="88">
        <v>0</v>
      </c>
      <c r="Q219" s="88">
        <v>0</v>
      </c>
      <c r="R219" s="85"/>
      <c r="S219" s="68">
        <v>0</v>
      </c>
      <c r="T219" s="68">
        <v>0</v>
      </c>
      <c r="U219" s="67" t="s">
        <v>26</v>
      </c>
      <c r="V219" s="68">
        <v>0</v>
      </c>
      <c r="W219" s="68">
        <v>0</v>
      </c>
      <c r="X219" s="67" t="s">
        <v>26</v>
      </c>
      <c r="Y219" s="5"/>
      <c r="Z219" s="5"/>
      <c r="AA219" s="512"/>
      <c r="AB219" s="183"/>
      <c r="AC219" s="183"/>
      <c r="AD219" s="183"/>
      <c r="AE219" s="558"/>
      <c r="AF219" s="558"/>
      <c r="AG219" s="558"/>
      <c r="AH219" s="527">
        <f t="shared" si="28"/>
        <v>0</v>
      </c>
      <c r="AI219" s="64">
        <f t="shared" si="29"/>
        <v>0</v>
      </c>
      <c r="AJ219" s="96" t="e">
        <f t="shared" si="24"/>
        <v>#DIV/0!</v>
      </c>
      <c r="AK219" s="96" t="e">
        <f t="shared" si="30"/>
        <v>#DIV/0!</v>
      </c>
      <c r="AL219" s="64" t="s">
        <v>4071</v>
      </c>
    </row>
    <row r="220" spans="1:38" s="77" customFormat="1" ht="15.75" hidden="1" customHeight="1" x14ac:dyDescent="0.25">
      <c r="A220" s="64">
        <v>217</v>
      </c>
      <c r="B220" s="64" t="s">
        <v>568</v>
      </c>
      <c r="C220" s="64" t="s">
        <v>1662</v>
      </c>
      <c r="D220" s="64" t="s">
        <v>1254</v>
      </c>
      <c r="E220" s="90" t="s">
        <v>4058</v>
      </c>
      <c r="F220" s="64" t="s">
        <v>1663</v>
      </c>
      <c r="G220" s="64" t="s">
        <v>1257</v>
      </c>
      <c r="H220" s="82">
        <v>1</v>
      </c>
      <c r="I220" s="64" t="s">
        <v>18</v>
      </c>
      <c r="J220" s="68">
        <v>0</v>
      </c>
      <c r="K220" s="68">
        <v>0</v>
      </c>
      <c r="L220" s="83" t="s">
        <v>26</v>
      </c>
      <c r="M220" s="68">
        <v>3.3410000000000002</v>
      </c>
      <c r="N220" s="68">
        <v>7.5</v>
      </c>
      <c r="O220" s="84" t="s">
        <v>2549</v>
      </c>
      <c r="P220" s="68">
        <v>0</v>
      </c>
      <c r="Q220" s="68">
        <v>0</v>
      </c>
      <c r="R220" s="67" t="s">
        <v>26</v>
      </c>
      <c r="S220" s="64">
        <v>0.25</v>
      </c>
      <c r="T220" s="64">
        <v>7.5</v>
      </c>
      <c r="U220" s="73" t="s">
        <v>3122</v>
      </c>
      <c r="V220" s="68">
        <v>0</v>
      </c>
      <c r="W220" s="68">
        <v>0</v>
      </c>
      <c r="X220" s="67" t="s">
        <v>26</v>
      </c>
      <c r="Y220" s="5">
        <v>6.6</v>
      </c>
      <c r="Z220" s="5">
        <v>7.5</v>
      </c>
      <c r="AA220" s="512" t="s">
        <v>3979</v>
      </c>
      <c r="AB220" s="183"/>
      <c r="AC220" s="183"/>
      <c r="AD220" s="183"/>
      <c r="AE220" s="558"/>
      <c r="AF220" s="558"/>
      <c r="AG220" s="558"/>
      <c r="AH220" s="527">
        <f t="shared" si="28"/>
        <v>10.190999999999999</v>
      </c>
      <c r="AI220" s="64">
        <f t="shared" si="29"/>
        <v>22.5</v>
      </c>
      <c r="AJ220" s="96">
        <f t="shared" ref="AJ220:AJ250" si="31">+AH220/AI220</f>
        <v>0.4529333333333333</v>
      </c>
      <c r="AK220" s="96">
        <f t="shared" si="30"/>
        <v>0.4529333333333333</v>
      </c>
      <c r="AL220" s="64" t="s">
        <v>4074</v>
      </c>
    </row>
    <row r="221" spans="1:38" s="77" customFormat="1" ht="15.75" hidden="1" customHeight="1" x14ac:dyDescent="0.25">
      <c r="A221" s="64">
        <v>218</v>
      </c>
      <c r="B221" s="64" t="s">
        <v>568</v>
      </c>
      <c r="C221" s="64" t="s">
        <v>1662</v>
      </c>
      <c r="D221" s="64" t="s">
        <v>1225</v>
      </c>
      <c r="E221" s="327" t="s">
        <v>1664</v>
      </c>
      <c r="F221" s="64" t="s">
        <v>1665</v>
      </c>
      <c r="G221" s="64" t="s">
        <v>1224</v>
      </c>
      <c r="H221" s="82">
        <v>1</v>
      </c>
      <c r="I221" s="64" t="s">
        <v>18</v>
      </c>
      <c r="J221" s="68">
        <v>0</v>
      </c>
      <c r="K221" s="68">
        <v>0</v>
      </c>
      <c r="L221" s="83" t="s">
        <v>26</v>
      </c>
      <c r="M221" s="68">
        <v>0</v>
      </c>
      <c r="N221" s="68">
        <v>0</v>
      </c>
      <c r="O221" s="67" t="s">
        <v>26</v>
      </c>
      <c r="P221" s="68">
        <v>0</v>
      </c>
      <c r="Q221" s="68">
        <v>0</v>
      </c>
      <c r="R221" s="67" t="s">
        <v>26</v>
      </c>
      <c r="S221" s="68">
        <v>0</v>
      </c>
      <c r="T221" s="68">
        <v>0</v>
      </c>
      <c r="U221" s="67" t="s">
        <v>26</v>
      </c>
      <c r="V221" s="68">
        <v>0</v>
      </c>
      <c r="W221" s="68">
        <v>0</v>
      </c>
      <c r="X221" s="67" t="s">
        <v>26</v>
      </c>
      <c r="Y221" s="5">
        <v>0</v>
      </c>
      <c r="Z221" s="5">
        <v>0</v>
      </c>
      <c r="AA221" s="512"/>
      <c r="AB221" s="183"/>
      <c r="AC221" s="183"/>
      <c r="AD221" s="183"/>
      <c r="AE221" s="558"/>
      <c r="AF221" s="558"/>
      <c r="AG221" s="558"/>
      <c r="AH221" s="527">
        <f t="shared" si="28"/>
        <v>0</v>
      </c>
      <c r="AI221" s="64">
        <f t="shared" si="29"/>
        <v>0</v>
      </c>
      <c r="AJ221" s="69" t="e">
        <f t="shared" si="31"/>
        <v>#DIV/0!</v>
      </c>
      <c r="AK221" s="69" t="e">
        <f t="shared" si="30"/>
        <v>#DIV/0!</v>
      </c>
      <c r="AL221" s="64" t="s">
        <v>4070</v>
      </c>
    </row>
    <row r="222" spans="1:38" s="77" customFormat="1" ht="15.75" hidden="1" customHeight="1" x14ac:dyDescent="0.25">
      <c r="A222" s="64">
        <v>219</v>
      </c>
      <c r="B222" s="64" t="s">
        <v>568</v>
      </c>
      <c r="C222" s="64" t="s">
        <v>1662</v>
      </c>
      <c r="D222" s="64" t="s">
        <v>1230</v>
      </c>
      <c r="E222" s="59" t="s">
        <v>1666</v>
      </c>
      <c r="F222" s="64" t="s">
        <v>1667</v>
      </c>
      <c r="G222" s="64" t="s">
        <v>1257</v>
      </c>
      <c r="H222" s="82">
        <v>1</v>
      </c>
      <c r="I222" s="64" t="s">
        <v>18</v>
      </c>
      <c r="J222" s="68">
        <v>0</v>
      </c>
      <c r="K222" s="68">
        <v>0</v>
      </c>
      <c r="L222" s="83" t="s">
        <v>26</v>
      </c>
      <c r="M222" s="68">
        <v>0</v>
      </c>
      <c r="N222" s="68">
        <v>0</v>
      </c>
      <c r="O222" s="67" t="s">
        <v>26</v>
      </c>
      <c r="P222" s="68">
        <v>0</v>
      </c>
      <c r="Q222" s="68">
        <v>0</v>
      </c>
      <c r="R222" s="67" t="s">
        <v>26</v>
      </c>
      <c r="S222" s="68">
        <v>0</v>
      </c>
      <c r="T222" s="68">
        <v>0</v>
      </c>
      <c r="U222" s="67" t="s">
        <v>26</v>
      </c>
      <c r="V222" s="36">
        <v>0</v>
      </c>
      <c r="W222" s="36">
        <v>0</v>
      </c>
      <c r="X222" s="374"/>
      <c r="Y222" s="5">
        <v>0</v>
      </c>
      <c r="Z222" s="5">
        <v>0</v>
      </c>
      <c r="AA222" s="512"/>
      <c r="AB222" s="183"/>
      <c r="AC222" s="183"/>
      <c r="AD222" s="183"/>
      <c r="AE222" s="558"/>
      <c r="AF222" s="558"/>
      <c r="AG222" s="558"/>
      <c r="AH222" s="527">
        <f t="shared" si="28"/>
        <v>0</v>
      </c>
      <c r="AI222" s="64">
        <f t="shared" si="29"/>
        <v>0</v>
      </c>
      <c r="AJ222" s="96" t="e">
        <f t="shared" si="31"/>
        <v>#DIV/0!</v>
      </c>
      <c r="AK222" s="96" t="e">
        <f t="shared" si="30"/>
        <v>#DIV/0!</v>
      </c>
      <c r="AL222" s="64" t="s">
        <v>4071</v>
      </c>
    </row>
    <row r="223" spans="1:38" s="77" customFormat="1" ht="15.75" hidden="1" customHeight="1" x14ac:dyDescent="0.25">
      <c r="A223" s="64">
        <v>220</v>
      </c>
      <c r="B223" s="64" t="s">
        <v>568</v>
      </c>
      <c r="C223" s="64" t="s">
        <v>1662</v>
      </c>
      <c r="D223" s="64" t="s">
        <v>8</v>
      </c>
      <c r="E223" s="90" t="s">
        <v>3727</v>
      </c>
      <c r="F223" s="64" t="s">
        <v>1668</v>
      </c>
      <c r="G223" s="64" t="s">
        <v>1224</v>
      </c>
      <c r="H223" s="82">
        <v>1</v>
      </c>
      <c r="I223" s="64" t="s">
        <v>18</v>
      </c>
      <c r="J223" s="68">
        <v>0</v>
      </c>
      <c r="K223" s="68">
        <v>0</v>
      </c>
      <c r="L223" s="83" t="s">
        <v>26</v>
      </c>
      <c r="M223" s="68">
        <v>0</v>
      </c>
      <c r="N223" s="68">
        <v>0</v>
      </c>
      <c r="O223" s="67" t="s">
        <v>26</v>
      </c>
      <c r="P223" s="68">
        <v>0</v>
      </c>
      <c r="Q223" s="68">
        <v>0</v>
      </c>
      <c r="R223" s="67" t="s">
        <v>26</v>
      </c>
      <c r="S223" s="68">
        <v>0</v>
      </c>
      <c r="T223" s="68">
        <v>0</v>
      </c>
      <c r="U223" s="67" t="s">
        <v>26</v>
      </c>
      <c r="V223" s="68">
        <v>0</v>
      </c>
      <c r="W223" s="68">
        <v>0</v>
      </c>
      <c r="X223" s="67" t="s">
        <v>26</v>
      </c>
      <c r="Y223" s="68">
        <v>0</v>
      </c>
      <c r="Z223" s="68">
        <v>0</v>
      </c>
      <c r="AA223" s="452" t="s">
        <v>26</v>
      </c>
      <c r="AB223" s="59"/>
      <c r="AC223" s="59"/>
      <c r="AD223" s="59"/>
      <c r="AE223" s="556"/>
      <c r="AF223" s="556"/>
      <c r="AG223" s="556"/>
      <c r="AH223" s="527">
        <f t="shared" si="28"/>
        <v>0</v>
      </c>
      <c r="AI223" s="64">
        <f t="shared" si="29"/>
        <v>0</v>
      </c>
      <c r="AJ223" s="69" t="e">
        <f t="shared" si="31"/>
        <v>#DIV/0!</v>
      </c>
      <c r="AK223" s="69" t="e">
        <f t="shared" si="30"/>
        <v>#DIV/0!</v>
      </c>
      <c r="AL223" s="64" t="s">
        <v>4070</v>
      </c>
    </row>
    <row r="224" spans="1:38" s="77" customFormat="1" ht="15.75" hidden="1" customHeight="1" x14ac:dyDescent="0.25">
      <c r="A224" s="64">
        <v>221</v>
      </c>
      <c r="B224" s="64" t="s">
        <v>568</v>
      </c>
      <c r="C224" s="64" t="s">
        <v>1662</v>
      </c>
      <c r="D224" s="64" t="s">
        <v>8</v>
      </c>
      <c r="E224" s="90" t="s">
        <v>3728</v>
      </c>
      <c r="F224" s="64" t="s">
        <v>1668</v>
      </c>
      <c r="G224" s="64" t="s">
        <v>1224</v>
      </c>
      <c r="H224" s="82">
        <v>1</v>
      </c>
      <c r="I224" s="64" t="s">
        <v>18</v>
      </c>
      <c r="J224" s="68">
        <v>0</v>
      </c>
      <c r="K224" s="68">
        <v>0</v>
      </c>
      <c r="L224" s="83" t="s">
        <v>26</v>
      </c>
      <c r="M224" s="68">
        <v>0</v>
      </c>
      <c r="N224" s="68">
        <v>0</v>
      </c>
      <c r="O224" s="67" t="s">
        <v>26</v>
      </c>
      <c r="P224" s="68">
        <v>0</v>
      </c>
      <c r="Q224" s="68">
        <v>0</v>
      </c>
      <c r="R224" s="67" t="s">
        <v>26</v>
      </c>
      <c r="S224" s="68">
        <v>0</v>
      </c>
      <c r="T224" s="68">
        <v>0</v>
      </c>
      <c r="U224" s="67" t="s">
        <v>26</v>
      </c>
      <c r="V224" s="68">
        <v>0</v>
      </c>
      <c r="W224" s="68">
        <v>0</v>
      </c>
      <c r="X224" s="67" t="s">
        <v>26</v>
      </c>
      <c r="Y224" s="68">
        <v>0</v>
      </c>
      <c r="Z224" s="68">
        <v>0</v>
      </c>
      <c r="AA224" s="452" t="s">
        <v>26</v>
      </c>
      <c r="AB224" s="59"/>
      <c r="AC224" s="59"/>
      <c r="AD224" s="59"/>
      <c r="AE224" s="556"/>
      <c r="AF224" s="556"/>
      <c r="AG224" s="556"/>
      <c r="AH224" s="527">
        <f t="shared" si="28"/>
        <v>0</v>
      </c>
      <c r="AI224" s="64">
        <f t="shared" si="29"/>
        <v>0</v>
      </c>
      <c r="AJ224" s="69" t="e">
        <f t="shared" si="31"/>
        <v>#DIV/0!</v>
      </c>
      <c r="AK224" s="69" t="e">
        <f t="shared" si="30"/>
        <v>#DIV/0!</v>
      </c>
      <c r="AL224" s="64" t="s">
        <v>4070</v>
      </c>
    </row>
    <row r="225" spans="1:38" s="77" customFormat="1" ht="15.75" hidden="1" customHeight="1" x14ac:dyDescent="0.25">
      <c r="A225" s="64">
        <v>222</v>
      </c>
      <c r="B225" s="64" t="s">
        <v>568</v>
      </c>
      <c r="C225" s="64" t="s">
        <v>1662</v>
      </c>
      <c r="D225" s="64" t="s">
        <v>1230</v>
      </c>
      <c r="E225" s="59" t="s">
        <v>1669</v>
      </c>
      <c r="F225" s="64" t="s">
        <v>1670</v>
      </c>
      <c r="G225" s="64" t="s">
        <v>1228</v>
      </c>
      <c r="H225" s="82">
        <v>1</v>
      </c>
      <c r="I225" s="64" t="s">
        <v>18</v>
      </c>
      <c r="J225" s="64">
        <v>10</v>
      </c>
      <c r="K225" s="103">
        <v>4</v>
      </c>
      <c r="L225" s="104"/>
      <c r="M225" s="64">
        <v>2</v>
      </c>
      <c r="N225" s="103">
        <v>4</v>
      </c>
      <c r="O225" s="105" t="s">
        <v>2509</v>
      </c>
      <c r="P225" s="64">
        <v>2</v>
      </c>
      <c r="Q225" s="103">
        <v>4</v>
      </c>
      <c r="R225" s="106"/>
      <c r="S225" s="64">
        <v>2</v>
      </c>
      <c r="T225" s="64">
        <v>4</v>
      </c>
      <c r="U225" s="62" t="s">
        <v>3123</v>
      </c>
      <c r="V225" s="36">
        <v>1</v>
      </c>
      <c r="W225" s="36">
        <v>4</v>
      </c>
      <c r="X225" s="374" t="s">
        <v>3123</v>
      </c>
      <c r="Y225" s="5">
        <v>1</v>
      </c>
      <c r="Z225" s="5">
        <v>1</v>
      </c>
      <c r="AA225" s="512" t="s">
        <v>3980</v>
      </c>
      <c r="AB225" s="183"/>
      <c r="AC225" s="183"/>
      <c r="AD225" s="183"/>
      <c r="AE225" s="558"/>
      <c r="AF225" s="558"/>
      <c r="AG225" s="558"/>
      <c r="AH225" s="527">
        <f t="shared" si="28"/>
        <v>18</v>
      </c>
      <c r="AI225" s="64">
        <f t="shared" si="29"/>
        <v>21</v>
      </c>
      <c r="AJ225" s="96">
        <f t="shared" si="31"/>
        <v>0.8571428571428571</v>
      </c>
      <c r="AK225" s="96">
        <f t="shared" si="30"/>
        <v>0.8571428571428571</v>
      </c>
      <c r="AL225" s="64" t="s">
        <v>4072</v>
      </c>
    </row>
    <row r="226" spans="1:38" s="77" customFormat="1" ht="15.75" hidden="1" customHeight="1" x14ac:dyDescent="0.25">
      <c r="A226" s="64">
        <v>223</v>
      </c>
      <c r="B226" s="64" t="s">
        <v>568</v>
      </c>
      <c r="C226" s="64" t="s">
        <v>1662</v>
      </c>
      <c r="D226" s="64" t="s">
        <v>8</v>
      </c>
      <c r="E226" s="59" t="s">
        <v>1671</v>
      </c>
      <c r="F226" s="64" t="s">
        <v>1672</v>
      </c>
      <c r="G226" s="64" t="s">
        <v>1224</v>
      </c>
      <c r="H226" s="82">
        <v>1</v>
      </c>
      <c r="I226" s="64" t="s">
        <v>18</v>
      </c>
      <c r="J226" s="68">
        <v>0</v>
      </c>
      <c r="K226" s="68">
        <v>0</v>
      </c>
      <c r="L226" s="83" t="s">
        <v>26</v>
      </c>
      <c r="M226" s="68">
        <v>0</v>
      </c>
      <c r="N226" s="68">
        <v>0</v>
      </c>
      <c r="O226" s="67" t="s">
        <v>26</v>
      </c>
      <c r="P226" s="68">
        <v>0</v>
      </c>
      <c r="Q226" s="68">
        <v>0</v>
      </c>
      <c r="R226" s="67" t="s">
        <v>26</v>
      </c>
      <c r="S226" s="68">
        <v>0</v>
      </c>
      <c r="T226" s="68">
        <v>0</v>
      </c>
      <c r="U226" s="67" t="s">
        <v>26</v>
      </c>
      <c r="V226" s="68">
        <v>0</v>
      </c>
      <c r="W226" s="68">
        <v>0</v>
      </c>
      <c r="X226" s="67" t="s">
        <v>26</v>
      </c>
      <c r="Y226" s="5">
        <v>0</v>
      </c>
      <c r="Z226" s="5">
        <v>0</v>
      </c>
      <c r="AA226" s="512"/>
      <c r="AB226" s="183"/>
      <c r="AC226" s="183"/>
      <c r="AD226" s="183"/>
      <c r="AE226" s="558"/>
      <c r="AF226" s="558"/>
      <c r="AG226" s="558"/>
      <c r="AH226" s="527">
        <f t="shared" si="28"/>
        <v>0</v>
      </c>
      <c r="AI226" s="64">
        <f t="shared" si="29"/>
        <v>0</v>
      </c>
      <c r="AJ226" s="69" t="e">
        <f t="shared" si="31"/>
        <v>#DIV/0!</v>
      </c>
      <c r="AK226" s="69" t="e">
        <f t="shared" si="30"/>
        <v>#DIV/0!</v>
      </c>
      <c r="AL226" s="64" t="s">
        <v>4070</v>
      </c>
    </row>
    <row r="227" spans="1:38" s="77" customFormat="1" ht="15.75" hidden="1" customHeight="1" x14ac:dyDescent="0.25">
      <c r="A227" s="64">
        <v>224</v>
      </c>
      <c r="B227" s="64" t="s">
        <v>568</v>
      </c>
      <c r="C227" s="64" t="s">
        <v>1662</v>
      </c>
      <c r="D227" s="64" t="s">
        <v>8</v>
      </c>
      <c r="E227" s="59" t="s">
        <v>1673</v>
      </c>
      <c r="F227" s="64" t="s">
        <v>1674</v>
      </c>
      <c r="G227" s="64" t="s">
        <v>1257</v>
      </c>
      <c r="H227" s="82">
        <v>1</v>
      </c>
      <c r="I227" s="64" t="s">
        <v>18</v>
      </c>
      <c r="J227" s="68">
        <v>0</v>
      </c>
      <c r="K227" s="68">
        <v>0</v>
      </c>
      <c r="L227" s="83" t="s">
        <v>26</v>
      </c>
      <c r="M227" s="68">
        <v>0</v>
      </c>
      <c r="N227" s="68">
        <v>0</v>
      </c>
      <c r="O227" s="67" t="s">
        <v>26</v>
      </c>
      <c r="P227" s="68">
        <v>0</v>
      </c>
      <c r="Q227" s="68">
        <v>0</v>
      </c>
      <c r="R227" s="67" t="s">
        <v>26</v>
      </c>
      <c r="S227" s="68">
        <v>0</v>
      </c>
      <c r="T227" s="68">
        <v>0</v>
      </c>
      <c r="U227" s="67" t="s">
        <v>26</v>
      </c>
      <c r="V227" s="68">
        <v>0</v>
      </c>
      <c r="W227" s="68">
        <v>0</v>
      </c>
      <c r="X227" s="67" t="s">
        <v>26</v>
      </c>
      <c r="Y227" s="5">
        <v>0</v>
      </c>
      <c r="Z227" s="5">
        <v>0</v>
      </c>
      <c r="AA227" s="512"/>
      <c r="AB227" s="183"/>
      <c r="AC227" s="183"/>
      <c r="AD227" s="183"/>
      <c r="AE227" s="558"/>
      <c r="AF227" s="558"/>
      <c r="AG227" s="558"/>
      <c r="AH227" s="527">
        <f t="shared" si="28"/>
        <v>0</v>
      </c>
      <c r="AI227" s="64">
        <f t="shared" si="29"/>
        <v>0</v>
      </c>
      <c r="AJ227" s="96" t="e">
        <f t="shared" si="31"/>
        <v>#DIV/0!</v>
      </c>
      <c r="AK227" s="96" t="e">
        <f t="shared" si="30"/>
        <v>#DIV/0!</v>
      </c>
      <c r="AL227" s="64" t="s">
        <v>4071</v>
      </c>
    </row>
    <row r="228" spans="1:38" s="77" customFormat="1" ht="15.75" hidden="1" customHeight="1" x14ac:dyDescent="0.25">
      <c r="A228" s="64">
        <v>225</v>
      </c>
      <c r="B228" s="64" t="s">
        <v>443</v>
      </c>
      <c r="C228" s="64" t="s">
        <v>1675</v>
      </c>
      <c r="D228" s="64" t="s">
        <v>1254</v>
      </c>
      <c r="E228" s="59" t="s">
        <v>1676</v>
      </c>
      <c r="F228" s="64" t="s">
        <v>1677</v>
      </c>
      <c r="G228" s="64" t="s">
        <v>1238</v>
      </c>
      <c r="H228" s="82">
        <v>1</v>
      </c>
      <c r="I228" s="64" t="s">
        <v>18</v>
      </c>
      <c r="J228" s="68">
        <v>0</v>
      </c>
      <c r="K228" s="68">
        <v>0</v>
      </c>
      <c r="L228" s="83" t="s">
        <v>26</v>
      </c>
      <c r="M228" s="68">
        <v>0</v>
      </c>
      <c r="N228" s="68">
        <v>0</v>
      </c>
      <c r="O228" s="67" t="s">
        <v>26</v>
      </c>
      <c r="P228" s="64">
        <v>1862</v>
      </c>
      <c r="Q228" s="64">
        <v>2010</v>
      </c>
      <c r="R228" s="85" t="s">
        <v>2743</v>
      </c>
      <c r="S228" s="68">
        <v>0</v>
      </c>
      <c r="T228" s="68">
        <v>0</v>
      </c>
      <c r="U228" s="67" t="s">
        <v>26</v>
      </c>
      <c r="V228" s="68">
        <v>0</v>
      </c>
      <c r="W228" s="68">
        <v>0</v>
      </c>
      <c r="X228" s="67" t="s">
        <v>26</v>
      </c>
      <c r="Y228" s="5">
        <v>576</v>
      </c>
      <c r="Z228" s="5">
        <v>618</v>
      </c>
      <c r="AA228" s="513" t="s">
        <v>2743</v>
      </c>
      <c r="AB228" s="59"/>
      <c r="AC228" s="59"/>
      <c r="AD228" s="59"/>
      <c r="AE228" s="556"/>
      <c r="AF228" s="556"/>
      <c r="AG228" s="556"/>
      <c r="AH228" s="528">
        <f t="shared" si="28"/>
        <v>2438</v>
      </c>
      <c r="AI228" s="107">
        <f t="shared" si="29"/>
        <v>2628</v>
      </c>
      <c r="AJ228" s="96">
        <f t="shared" si="31"/>
        <v>0.92770167427701677</v>
      </c>
      <c r="AK228" s="96">
        <f t="shared" si="30"/>
        <v>0.92770167427701677</v>
      </c>
      <c r="AL228" s="64" t="s">
        <v>4072</v>
      </c>
    </row>
    <row r="229" spans="1:38" s="77" customFormat="1" ht="15.75" hidden="1" customHeight="1" x14ac:dyDescent="0.25">
      <c r="A229" s="64">
        <v>226</v>
      </c>
      <c r="B229" s="64" t="s">
        <v>443</v>
      </c>
      <c r="C229" s="64" t="s">
        <v>1675</v>
      </c>
      <c r="D229" s="64" t="s">
        <v>1225</v>
      </c>
      <c r="E229" s="59" t="s">
        <v>1678</v>
      </c>
      <c r="F229" s="64" t="s">
        <v>3653</v>
      </c>
      <c r="G229" s="64" t="s">
        <v>1257</v>
      </c>
      <c r="H229" s="82">
        <v>1</v>
      </c>
      <c r="I229" s="64" t="s">
        <v>18</v>
      </c>
      <c r="J229" s="68">
        <v>0</v>
      </c>
      <c r="K229" s="68">
        <v>0</v>
      </c>
      <c r="L229" s="83" t="s">
        <v>26</v>
      </c>
      <c r="M229" s="68">
        <v>0</v>
      </c>
      <c r="N229" s="68">
        <v>0</v>
      </c>
      <c r="O229" s="67" t="s">
        <v>26</v>
      </c>
      <c r="P229" s="68">
        <v>0</v>
      </c>
      <c r="Q229" s="68">
        <v>0</v>
      </c>
      <c r="R229" s="67" t="s">
        <v>26</v>
      </c>
      <c r="S229" s="68">
        <v>0</v>
      </c>
      <c r="T229" s="68">
        <v>0</v>
      </c>
      <c r="U229" s="67" t="s">
        <v>26</v>
      </c>
      <c r="V229" s="68">
        <v>0</v>
      </c>
      <c r="W229" s="68">
        <v>0</v>
      </c>
      <c r="X229" s="67" t="s">
        <v>26</v>
      </c>
      <c r="Y229" s="152">
        <v>34</v>
      </c>
      <c r="Z229" s="152">
        <v>43</v>
      </c>
      <c r="AA229" s="399" t="s">
        <v>3801</v>
      </c>
      <c r="AB229" s="315"/>
      <c r="AC229" s="315"/>
      <c r="AD229" s="315"/>
      <c r="AE229" s="557"/>
      <c r="AF229" s="557"/>
      <c r="AG229" s="557"/>
      <c r="AH229" s="527">
        <f t="shared" si="28"/>
        <v>34</v>
      </c>
      <c r="AI229" s="64">
        <f t="shared" si="29"/>
        <v>43</v>
      </c>
      <c r="AJ229" s="96">
        <f t="shared" si="31"/>
        <v>0.79069767441860461</v>
      </c>
      <c r="AK229" s="96">
        <f t="shared" si="30"/>
        <v>0.79069767441860461</v>
      </c>
      <c r="AL229" s="64" t="s">
        <v>4073</v>
      </c>
    </row>
    <row r="230" spans="1:38" s="77" customFormat="1" ht="15.75" hidden="1" customHeight="1" x14ac:dyDescent="0.25">
      <c r="A230" s="64">
        <v>227</v>
      </c>
      <c r="B230" s="64" t="s">
        <v>443</v>
      </c>
      <c r="C230" s="64" t="s">
        <v>1675</v>
      </c>
      <c r="D230" s="64" t="s">
        <v>1230</v>
      </c>
      <c r="E230" s="59" t="s">
        <v>1679</v>
      </c>
      <c r="F230" s="64" t="s">
        <v>1680</v>
      </c>
      <c r="G230" s="64" t="s">
        <v>1257</v>
      </c>
      <c r="H230" s="82">
        <v>1</v>
      </c>
      <c r="I230" s="64" t="s">
        <v>18</v>
      </c>
      <c r="J230" s="68">
        <v>0</v>
      </c>
      <c r="K230" s="68">
        <v>0</v>
      </c>
      <c r="L230" s="83" t="s">
        <v>26</v>
      </c>
      <c r="M230" s="68">
        <v>0</v>
      </c>
      <c r="N230" s="68">
        <v>0</v>
      </c>
      <c r="O230" s="67" t="s">
        <v>26</v>
      </c>
      <c r="P230" s="68">
        <v>0</v>
      </c>
      <c r="Q230" s="68">
        <v>0</v>
      </c>
      <c r="R230" s="67" t="s">
        <v>26</v>
      </c>
      <c r="S230" s="68">
        <v>0</v>
      </c>
      <c r="T230" s="68">
        <v>0</v>
      </c>
      <c r="U230" s="67" t="s">
        <v>26</v>
      </c>
      <c r="V230" s="68">
        <v>0</v>
      </c>
      <c r="W230" s="68">
        <v>0</v>
      </c>
      <c r="X230" s="67" t="s">
        <v>26</v>
      </c>
      <c r="Y230" s="181">
        <v>0.49099999999999999</v>
      </c>
      <c r="Z230" s="182">
        <v>0.5</v>
      </c>
      <c r="AA230" s="399" t="s">
        <v>3802</v>
      </c>
      <c r="AB230" s="315"/>
      <c r="AC230" s="315"/>
      <c r="AD230" s="315"/>
      <c r="AE230" s="559"/>
      <c r="AF230" s="559"/>
      <c r="AG230" s="559"/>
      <c r="AH230" s="185">
        <f>((AJ231*0.4)+(AJ232*0.4)+(AJ233*0.2))</f>
        <v>0.93347457627118646</v>
      </c>
      <c r="AI230" s="182">
        <v>1</v>
      </c>
      <c r="AJ230" s="96">
        <f t="shared" si="31"/>
        <v>0.93347457627118646</v>
      </c>
      <c r="AK230" s="96">
        <f t="shared" si="30"/>
        <v>0.93347457627118646</v>
      </c>
      <c r="AL230" s="64" t="s">
        <v>4072</v>
      </c>
    </row>
    <row r="231" spans="1:38" s="77" customFormat="1" ht="15.75" hidden="1" customHeight="1" x14ac:dyDescent="0.25">
      <c r="A231" s="64">
        <v>228</v>
      </c>
      <c r="B231" s="64" t="s">
        <v>443</v>
      </c>
      <c r="C231" s="64" t="s">
        <v>1675</v>
      </c>
      <c r="D231" s="64" t="s">
        <v>8</v>
      </c>
      <c r="E231" s="59" t="s">
        <v>1681</v>
      </c>
      <c r="F231" s="64" t="s">
        <v>1682</v>
      </c>
      <c r="G231" s="64" t="s">
        <v>1228</v>
      </c>
      <c r="H231" s="136">
        <v>1</v>
      </c>
      <c r="I231" s="64" t="s">
        <v>18</v>
      </c>
      <c r="J231" s="107">
        <v>6042136</v>
      </c>
      <c r="K231" s="107">
        <v>6042136</v>
      </c>
      <c r="L231" s="108" t="s">
        <v>1683</v>
      </c>
      <c r="M231" s="107">
        <v>5306475</v>
      </c>
      <c r="N231" s="107">
        <v>5306475</v>
      </c>
      <c r="O231" s="84" t="s">
        <v>1683</v>
      </c>
      <c r="P231" s="64">
        <v>6070879</v>
      </c>
      <c r="Q231" s="64">
        <v>6070879</v>
      </c>
      <c r="R231" s="85" t="s">
        <v>1683</v>
      </c>
      <c r="S231" s="107">
        <v>4524786</v>
      </c>
      <c r="T231" s="107">
        <v>4524786</v>
      </c>
      <c r="U231" s="73" t="s">
        <v>1683</v>
      </c>
      <c r="V231" s="68">
        <v>0</v>
      </c>
      <c r="W231" s="68">
        <v>0</v>
      </c>
      <c r="X231" s="67" t="s">
        <v>26</v>
      </c>
      <c r="Y231" s="180">
        <v>5886656</v>
      </c>
      <c r="Z231" s="180">
        <v>5886656</v>
      </c>
      <c r="AA231" s="399" t="s">
        <v>1683</v>
      </c>
      <c r="AB231" s="315"/>
      <c r="AC231" s="315"/>
      <c r="AD231" s="315"/>
      <c r="AE231" s="557"/>
      <c r="AF231" s="557"/>
      <c r="AG231" s="557"/>
      <c r="AH231" s="528">
        <f t="shared" ref="AH231:AI233" si="32">J231+M231+P231+S231+V231+Y231</f>
        <v>27830932</v>
      </c>
      <c r="AI231" s="107">
        <f t="shared" si="32"/>
        <v>27830932</v>
      </c>
      <c r="AJ231" s="96">
        <f t="shared" si="31"/>
        <v>1</v>
      </c>
      <c r="AK231" s="96">
        <f t="shared" si="30"/>
        <v>1</v>
      </c>
      <c r="AL231" s="64" t="s">
        <v>4072</v>
      </c>
    </row>
    <row r="232" spans="1:38" s="77" customFormat="1" ht="15.75" hidden="1" customHeight="1" x14ac:dyDescent="0.25">
      <c r="A232" s="64">
        <v>229</v>
      </c>
      <c r="B232" s="64" t="s">
        <v>443</v>
      </c>
      <c r="C232" s="64" t="s">
        <v>1675</v>
      </c>
      <c r="D232" s="64" t="s">
        <v>8</v>
      </c>
      <c r="E232" s="59" t="s">
        <v>3650</v>
      </c>
      <c r="F232" s="64" t="s">
        <v>3651</v>
      </c>
      <c r="G232" s="64" t="s">
        <v>1257</v>
      </c>
      <c r="H232" s="136">
        <v>1</v>
      </c>
      <c r="I232" s="64" t="s">
        <v>18</v>
      </c>
      <c r="J232" s="68">
        <v>0</v>
      </c>
      <c r="K232" s="68">
        <v>0</v>
      </c>
      <c r="L232" s="83" t="s">
        <v>26</v>
      </c>
      <c r="M232" s="68">
        <v>0</v>
      </c>
      <c r="N232" s="68">
        <v>0</v>
      </c>
      <c r="O232" s="67" t="s">
        <v>26</v>
      </c>
      <c r="P232" s="64">
        <v>1</v>
      </c>
      <c r="Q232" s="68">
        <v>1</v>
      </c>
      <c r="R232" s="85" t="s">
        <v>2744</v>
      </c>
      <c r="S232" s="68">
        <v>0</v>
      </c>
      <c r="T232" s="68">
        <v>0</v>
      </c>
      <c r="U232" s="67" t="s">
        <v>26</v>
      </c>
      <c r="V232" s="68">
        <v>0</v>
      </c>
      <c r="W232" s="68">
        <v>0</v>
      </c>
      <c r="X232" s="67" t="s">
        <v>26</v>
      </c>
      <c r="Y232" s="5">
        <v>1</v>
      </c>
      <c r="Z232" s="5">
        <v>1</v>
      </c>
      <c r="AA232" s="399" t="s">
        <v>3803</v>
      </c>
      <c r="AB232" s="315"/>
      <c r="AC232" s="315"/>
      <c r="AD232" s="315"/>
      <c r="AE232" s="557"/>
      <c r="AF232" s="557"/>
      <c r="AG232" s="557"/>
      <c r="AH232" s="527">
        <f t="shared" si="32"/>
        <v>2</v>
      </c>
      <c r="AI232" s="64">
        <f t="shared" si="32"/>
        <v>2</v>
      </c>
      <c r="AJ232" s="96">
        <f t="shared" si="31"/>
        <v>1</v>
      </c>
      <c r="AK232" s="96">
        <f t="shared" si="30"/>
        <v>1</v>
      </c>
      <c r="AL232" s="64" t="s">
        <v>4072</v>
      </c>
    </row>
    <row r="233" spans="1:38" s="77" customFormat="1" ht="15.75" hidden="1" customHeight="1" x14ac:dyDescent="0.25">
      <c r="A233" s="64">
        <v>230</v>
      </c>
      <c r="B233" s="64" t="s">
        <v>443</v>
      </c>
      <c r="C233" s="64" t="s">
        <v>1675</v>
      </c>
      <c r="D233" s="64" t="s">
        <v>8</v>
      </c>
      <c r="E233" s="59" t="s">
        <v>1684</v>
      </c>
      <c r="F233" s="64" t="s">
        <v>1685</v>
      </c>
      <c r="G233" s="64" t="s">
        <v>1228</v>
      </c>
      <c r="H233" s="136">
        <v>1</v>
      </c>
      <c r="I233" s="64" t="s">
        <v>18</v>
      </c>
      <c r="J233" s="71">
        <v>181</v>
      </c>
      <c r="K233" s="64">
        <v>181</v>
      </c>
      <c r="L233" s="109" t="s">
        <v>1686</v>
      </c>
      <c r="M233" s="71">
        <v>254</v>
      </c>
      <c r="N233" s="64">
        <v>254</v>
      </c>
      <c r="O233" s="84" t="s">
        <v>1686</v>
      </c>
      <c r="P233" s="64">
        <v>41</v>
      </c>
      <c r="Q233" s="64">
        <v>41</v>
      </c>
      <c r="R233" s="85" t="s">
        <v>1686</v>
      </c>
      <c r="S233" s="64">
        <v>154</v>
      </c>
      <c r="T233" s="64">
        <v>154</v>
      </c>
      <c r="U233" s="62" t="s">
        <v>1686</v>
      </c>
      <c r="V233" s="36">
        <v>0</v>
      </c>
      <c r="W233" s="36">
        <v>157</v>
      </c>
      <c r="X233" s="315" t="s">
        <v>3593</v>
      </c>
      <c r="Y233" s="5">
        <v>0</v>
      </c>
      <c r="Z233" s="5">
        <v>157</v>
      </c>
      <c r="AA233" s="400" t="s">
        <v>3804</v>
      </c>
      <c r="AB233" s="315"/>
      <c r="AC233" s="315"/>
      <c r="AD233" s="315"/>
      <c r="AE233" s="557"/>
      <c r="AF233" s="557"/>
      <c r="AG233" s="557"/>
      <c r="AH233" s="527">
        <f t="shared" si="32"/>
        <v>630</v>
      </c>
      <c r="AI233" s="64">
        <f t="shared" si="32"/>
        <v>944</v>
      </c>
      <c r="AJ233" s="96">
        <f t="shared" si="31"/>
        <v>0.6673728813559322</v>
      </c>
      <c r="AK233" s="96">
        <f t="shared" si="30"/>
        <v>0.6673728813559322</v>
      </c>
      <c r="AL233" s="64" t="s">
        <v>4073</v>
      </c>
    </row>
    <row r="234" spans="1:38" s="77" customFormat="1" ht="15.75" hidden="1" customHeight="1" x14ac:dyDescent="0.25">
      <c r="A234" s="64">
        <v>231</v>
      </c>
      <c r="B234" s="64" t="s">
        <v>443</v>
      </c>
      <c r="C234" s="64" t="s">
        <v>1675</v>
      </c>
      <c r="D234" s="64" t="s">
        <v>1230</v>
      </c>
      <c r="E234" s="59" t="s">
        <v>1687</v>
      </c>
      <c r="F234" s="64" t="s">
        <v>1688</v>
      </c>
      <c r="G234" s="64" t="s">
        <v>1238</v>
      </c>
      <c r="H234" s="82">
        <v>1</v>
      </c>
      <c r="I234" s="64" t="s">
        <v>18</v>
      </c>
      <c r="J234" s="68">
        <v>0</v>
      </c>
      <c r="K234" s="68">
        <v>0</v>
      </c>
      <c r="L234" s="83" t="s">
        <v>26</v>
      </c>
      <c r="M234" s="68">
        <v>0</v>
      </c>
      <c r="N234" s="68">
        <v>0</v>
      </c>
      <c r="O234" s="67" t="s">
        <v>26</v>
      </c>
      <c r="P234" s="110">
        <v>1.0489999999999999</v>
      </c>
      <c r="Q234" s="95">
        <v>1</v>
      </c>
      <c r="R234" s="85" t="s">
        <v>2745</v>
      </c>
      <c r="S234" s="68">
        <v>0</v>
      </c>
      <c r="T234" s="68">
        <v>0</v>
      </c>
      <c r="U234" s="67" t="s">
        <v>26</v>
      </c>
      <c r="V234" s="68">
        <v>0</v>
      </c>
      <c r="W234" s="68">
        <v>0</v>
      </c>
      <c r="X234" s="67" t="s">
        <v>26</v>
      </c>
      <c r="Y234" s="181">
        <v>0.11360000000000001</v>
      </c>
      <c r="Z234" s="181">
        <v>0.125</v>
      </c>
      <c r="AA234" s="399" t="s">
        <v>3805</v>
      </c>
      <c r="AB234" s="315"/>
      <c r="AC234" s="315"/>
      <c r="AD234" s="315"/>
      <c r="AE234" s="557"/>
      <c r="AF234" s="557"/>
      <c r="AG234" s="557"/>
      <c r="AH234" s="531">
        <f>(AJ235*0.3)+(AJ236*0.2)+0+0</f>
        <v>0.49432905790271686</v>
      </c>
      <c r="AI234" s="65">
        <v>1</v>
      </c>
      <c r="AJ234" s="96">
        <f t="shared" si="31"/>
        <v>0.49432905790271686</v>
      </c>
      <c r="AK234" s="96">
        <f t="shared" si="30"/>
        <v>0.49432905790271686</v>
      </c>
      <c r="AL234" s="64" t="s">
        <v>4074</v>
      </c>
    </row>
    <row r="235" spans="1:38" s="77" customFormat="1" ht="15.75" hidden="1" customHeight="1" x14ac:dyDescent="0.25">
      <c r="A235" s="64">
        <v>232</v>
      </c>
      <c r="B235" s="64" t="s">
        <v>443</v>
      </c>
      <c r="C235" s="64" t="s">
        <v>1675</v>
      </c>
      <c r="D235" s="64" t="s">
        <v>8</v>
      </c>
      <c r="E235" s="59" t="s">
        <v>1689</v>
      </c>
      <c r="F235" s="64" t="s">
        <v>1690</v>
      </c>
      <c r="G235" s="64" t="s">
        <v>1228</v>
      </c>
      <c r="H235" s="136">
        <v>1</v>
      </c>
      <c r="I235" s="64" t="s">
        <v>18</v>
      </c>
      <c r="J235" s="64">
        <v>4</v>
      </c>
      <c r="K235" s="68">
        <v>4</v>
      </c>
      <c r="L235" s="109" t="s">
        <v>1691</v>
      </c>
      <c r="M235" s="64">
        <v>4</v>
      </c>
      <c r="N235" s="68">
        <v>4</v>
      </c>
      <c r="O235" s="84" t="s">
        <v>1691</v>
      </c>
      <c r="P235" s="64">
        <v>5</v>
      </c>
      <c r="Q235" s="68">
        <v>3</v>
      </c>
      <c r="R235" s="85" t="s">
        <v>1691</v>
      </c>
      <c r="S235" s="64">
        <v>2</v>
      </c>
      <c r="T235" s="64">
        <v>4</v>
      </c>
      <c r="U235" s="73" t="s">
        <v>3060</v>
      </c>
      <c r="V235" s="36">
        <v>4</v>
      </c>
      <c r="W235" s="36">
        <v>4</v>
      </c>
      <c r="X235" s="349" t="s">
        <v>3060</v>
      </c>
      <c r="Y235" s="5">
        <v>5</v>
      </c>
      <c r="Z235" s="5">
        <v>4</v>
      </c>
      <c r="AA235" s="399" t="s">
        <v>3060</v>
      </c>
      <c r="AB235" s="315"/>
      <c r="AC235" s="315"/>
      <c r="AD235" s="315"/>
      <c r="AE235" s="557"/>
      <c r="AF235" s="557"/>
      <c r="AG235" s="557"/>
      <c r="AH235" s="527">
        <f t="shared" ref="AH235:AI238" si="33">J235+M235+P235+S235+V235+Y235</f>
        <v>24</v>
      </c>
      <c r="AI235" s="64">
        <f t="shared" si="33"/>
        <v>23</v>
      </c>
      <c r="AJ235" s="96">
        <f t="shared" si="31"/>
        <v>1.0434782608695652</v>
      </c>
      <c r="AK235" s="96">
        <f t="shared" si="30"/>
        <v>1.0434782608695652</v>
      </c>
      <c r="AL235" s="64" t="s">
        <v>4072</v>
      </c>
    </row>
    <row r="236" spans="1:38" s="77" customFormat="1" ht="15.75" hidden="1" customHeight="1" x14ac:dyDescent="0.25">
      <c r="A236" s="64">
        <v>233</v>
      </c>
      <c r="B236" s="64" t="s">
        <v>443</v>
      </c>
      <c r="C236" s="64" t="s">
        <v>1675</v>
      </c>
      <c r="D236" s="64" t="s">
        <v>8</v>
      </c>
      <c r="E236" s="59" t="s">
        <v>1692</v>
      </c>
      <c r="F236" s="64" t="s">
        <v>1693</v>
      </c>
      <c r="G236" s="64" t="s">
        <v>1228</v>
      </c>
      <c r="H236" s="136">
        <v>1</v>
      </c>
      <c r="I236" s="64" t="s">
        <v>18</v>
      </c>
      <c r="J236" s="64">
        <v>3314</v>
      </c>
      <c r="K236" s="64">
        <v>3612</v>
      </c>
      <c r="L236" s="109" t="s">
        <v>1694</v>
      </c>
      <c r="M236" s="107">
        <v>2991</v>
      </c>
      <c r="N236" s="107">
        <v>3182</v>
      </c>
      <c r="O236" s="84" t="s">
        <v>1694</v>
      </c>
      <c r="P236" s="64">
        <v>3517</v>
      </c>
      <c r="Q236" s="64">
        <v>3925</v>
      </c>
      <c r="R236" s="85" t="s">
        <v>2746</v>
      </c>
      <c r="S236" s="107">
        <v>4131</v>
      </c>
      <c r="T236" s="107">
        <v>4587</v>
      </c>
      <c r="U236" s="62" t="s">
        <v>2746</v>
      </c>
      <c r="V236" s="36">
        <v>4339</v>
      </c>
      <c r="W236" s="36">
        <v>5010</v>
      </c>
      <c r="X236" s="350" t="s">
        <v>2746</v>
      </c>
      <c r="Y236" s="5">
        <v>5751</v>
      </c>
      <c r="Z236" s="5">
        <v>6209</v>
      </c>
      <c r="AA236" s="399" t="s">
        <v>2746</v>
      </c>
      <c r="AB236" s="315"/>
      <c r="AC236" s="315"/>
      <c r="AD236" s="315"/>
      <c r="AE236" s="557"/>
      <c r="AF236" s="557"/>
      <c r="AG236" s="557"/>
      <c r="AH236" s="528">
        <f t="shared" si="33"/>
        <v>24043</v>
      </c>
      <c r="AI236" s="107">
        <f t="shared" si="33"/>
        <v>26525</v>
      </c>
      <c r="AJ236" s="96">
        <f t="shared" si="31"/>
        <v>0.90642789820923653</v>
      </c>
      <c r="AK236" s="96">
        <f t="shared" si="30"/>
        <v>0.90642789820923653</v>
      </c>
      <c r="AL236" s="64" t="s">
        <v>4072</v>
      </c>
    </row>
    <row r="237" spans="1:38" s="77" customFormat="1" ht="15.75" hidden="1" customHeight="1" x14ac:dyDescent="0.25">
      <c r="A237" s="64">
        <v>234</v>
      </c>
      <c r="B237" s="64" t="s">
        <v>443</v>
      </c>
      <c r="C237" s="64" t="s">
        <v>1675</v>
      </c>
      <c r="D237" s="64" t="s">
        <v>8</v>
      </c>
      <c r="E237" s="59" t="s">
        <v>1695</v>
      </c>
      <c r="F237" s="64" t="s">
        <v>3652</v>
      </c>
      <c r="G237" s="86" t="s">
        <v>1224</v>
      </c>
      <c r="H237" s="136">
        <v>1</v>
      </c>
      <c r="I237" s="64" t="s">
        <v>18</v>
      </c>
      <c r="J237" s="68">
        <v>0</v>
      </c>
      <c r="K237" s="68">
        <v>0</v>
      </c>
      <c r="L237" s="83" t="s">
        <v>26</v>
      </c>
      <c r="M237" s="68">
        <v>0</v>
      </c>
      <c r="N237" s="68">
        <v>0</v>
      </c>
      <c r="O237" s="67" t="s">
        <v>26</v>
      </c>
      <c r="P237" s="68">
        <v>0</v>
      </c>
      <c r="Q237" s="68">
        <v>0</v>
      </c>
      <c r="R237" s="67" t="s">
        <v>26</v>
      </c>
      <c r="S237" s="68">
        <v>0</v>
      </c>
      <c r="T237" s="68">
        <v>0</v>
      </c>
      <c r="U237" s="67" t="s">
        <v>26</v>
      </c>
      <c r="V237" s="68">
        <v>0</v>
      </c>
      <c r="W237" s="68">
        <v>0</v>
      </c>
      <c r="X237" s="67" t="s">
        <v>26</v>
      </c>
      <c r="Y237" s="68">
        <v>0</v>
      </c>
      <c r="Z237" s="68">
        <v>0</v>
      </c>
      <c r="AA237" s="452" t="s">
        <v>26</v>
      </c>
      <c r="AB237" s="59"/>
      <c r="AC237" s="59"/>
      <c r="AD237" s="59"/>
      <c r="AE237" s="556"/>
      <c r="AF237" s="556"/>
      <c r="AG237" s="556"/>
      <c r="AH237" s="527">
        <f t="shared" si="33"/>
        <v>0</v>
      </c>
      <c r="AI237" s="64">
        <f t="shared" si="33"/>
        <v>0</v>
      </c>
      <c r="AJ237" s="69" t="e">
        <f t="shared" si="31"/>
        <v>#DIV/0!</v>
      </c>
      <c r="AK237" s="69" t="e">
        <f t="shared" si="30"/>
        <v>#DIV/0!</v>
      </c>
      <c r="AL237" s="64" t="s">
        <v>4070</v>
      </c>
    </row>
    <row r="238" spans="1:38" s="77" customFormat="1" ht="15.75" hidden="1" customHeight="1" x14ac:dyDescent="0.25">
      <c r="A238" s="64">
        <v>235</v>
      </c>
      <c r="B238" s="64" t="s">
        <v>443</v>
      </c>
      <c r="C238" s="64" t="s">
        <v>1675</v>
      </c>
      <c r="D238" s="64" t="s">
        <v>8</v>
      </c>
      <c r="E238" s="59" t="s">
        <v>1696</v>
      </c>
      <c r="F238" s="64" t="s">
        <v>1697</v>
      </c>
      <c r="G238" s="86" t="s">
        <v>1224</v>
      </c>
      <c r="H238" s="136">
        <v>1</v>
      </c>
      <c r="I238" s="64" t="s">
        <v>18</v>
      </c>
      <c r="J238" s="68">
        <v>0</v>
      </c>
      <c r="K238" s="68">
        <v>0</v>
      </c>
      <c r="L238" s="83" t="s">
        <v>26</v>
      </c>
      <c r="M238" s="68">
        <v>0</v>
      </c>
      <c r="N238" s="68">
        <v>0</v>
      </c>
      <c r="O238" s="67" t="s">
        <v>26</v>
      </c>
      <c r="P238" s="68">
        <v>0</v>
      </c>
      <c r="Q238" s="68">
        <v>0</v>
      </c>
      <c r="R238" s="67" t="s">
        <v>26</v>
      </c>
      <c r="S238" s="68">
        <v>0</v>
      </c>
      <c r="T238" s="68">
        <v>0</v>
      </c>
      <c r="U238" s="67" t="s">
        <v>26</v>
      </c>
      <c r="V238" s="68">
        <v>0</v>
      </c>
      <c r="W238" s="68">
        <v>0</v>
      </c>
      <c r="X238" s="67" t="s">
        <v>26</v>
      </c>
      <c r="Y238" s="68">
        <v>0</v>
      </c>
      <c r="Z238" s="68">
        <v>0</v>
      </c>
      <c r="AA238" s="452" t="s">
        <v>26</v>
      </c>
      <c r="AB238" s="59"/>
      <c r="AC238" s="59"/>
      <c r="AD238" s="59"/>
      <c r="AE238" s="556"/>
      <c r="AF238" s="556"/>
      <c r="AG238" s="556"/>
      <c r="AH238" s="527">
        <f t="shared" si="33"/>
        <v>0</v>
      </c>
      <c r="AI238" s="64">
        <f t="shared" si="33"/>
        <v>0</v>
      </c>
      <c r="AJ238" s="69" t="e">
        <f t="shared" si="31"/>
        <v>#DIV/0!</v>
      </c>
      <c r="AK238" s="69" t="e">
        <f t="shared" si="30"/>
        <v>#DIV/0!</v>
      </c>
      <c r="AL238" s="64" t="s">
        <v>4070</v>
      </c>
    </row>
    <row r="239" spans="1:38" s="77" customFormat="1" ht="15.75" hidden="1" customHeight="1" x14ac:dyDescent="0.25">
      <c r="A239" s="64">
        <v>236</v>
      </c>
      <c r="B239" s="64" t="s">
        <v>1098</v>
      </c>
      <c r="C239" s="64" t="s">
        <v>1698</v>
      </c>
      <c r="D239" s="64" t="s">
        <v>1254</v>
      </c>
      <c r="E239" s="59" t="s">
        <v>1699</v>
      </c>
      <c r="F239" s="9" t="s">
        <v>1677</v>
      </c>
      <c r="G239" s="64" t="s">
        <v>1224</v>
      </c>
      <c r="H239" s="82">
        <v>1</v>
      </c>
      <c r="I239" s="64" t="s">
        <v>18</v>
      </c>
      <c r="J239" s="68">
        <v>0</v>
      </c>
      <c r="K239" s="68">
        <v>0</v>
      </c>
      <c r="L239" s="83" t="s">
        <v>26</v>
      </c>
      <c r="M239" s="68">
        <v>0</v>
      </c>
      <c r="N239" s="68">
        <v>0</v>
      </c>
      <c r="O239" s="67" t="s">
        <v>26</v>
      </c>
      <c r="P239" s="68">
        <v>0</v>
      </c>
      <c r="Q239" s="68">
        <v>0</v>
      </c>
      <c r="R239" s="67" t="s">
        <v>26</v>
      </c>
      <c r="S239" s="64">
        <v>0</v>
      </c>
      <c r="T239" s="64">
        <v>0</v>
      </c>
      <c r="U239" s="59"/>
      <c r="V239" s="68">
        <v>0</v>
      </c>
      <c r="W239" s="68">
        <v>0</v>
      </c>
      <c r="X239" s="67" t="s">
        <v>26</v>
      </c>
      <c r="Y239" s="36">
        <v>0</v>
      </c>
      <c r="Z239" s="36">
        <v>0</v>
      </c>
      <c r="AA239" s="452" t="s">
        <v>26</v>
      </c>
      <c r="AB239" s="59"/>
      <c r="AC239" s="59"/>
      <c r="AD239" s="59"/>
      <c r="AE239" s="556"/>
      <c r="AF239" s="556"/>
      <c r="AG239" s="556"/>
      <c r="AH239" s="527">
        <f>J239+M239+P239+S239</f>
        <v>0</v>
      </c>
      <c r="AI239" s="64">
        <f>K239+N239+Q239+T239</f>
        <v>0</v>
      </c>
      <c r="AJ239" s="69" t="e">
        <f t="shared" si="31"/>
        <v>#DIV/0!</v>
      </c>
      <c r="AK239" s="69" t="e">
        <f t="shared" si="30"/>
        <v>#DIV/0!</v>
      </c>
      <c r="AL239" s="64" t="s">
        <v>4070</v>
      </c>
    </row>
    <row r="240" spans="1:38" s="77" customFormat="1" ht="15.75" hidden="1" customHeight="1" x14ac:dyDescent="0.25">
      <c r="A240" s="64">
        <v>237</v>
      </c>
      <c r="B240" s="64" t="s">
        <v>1098</v>
      </c>
      <c r="C240" s="64" t="s">
        <v>1698</v>
      </c>
      <c r="D240" s="64" t="s">
        <v>1225</v>
      </c>
      <c r="E240" s="59" t="s">
        <v>1700</v>
      </c>
      <c r="F240" s="9" t="s">
        <v>1701</v>
      </c>
      <c r="G240" s="64" t="s">
        <v>1224</v>
      </c>
      <c r="H240" s="82">
        <v>1</v>
      </c>
      <c r="I240" s="64" t="s">
        <v>18</v>
      </c>
      <c r="J240" s="68">
        <v>0</v>
      </c>
      <c r="K240" s="68">
        <v>0</v>
      </c>
      <c r="L240" s="83" t="s">
        <v>26</v>
      </c>
      <c r="M240" s="68">
        <v>0</v>
      </c>
      <c r="N240" s="68">
        <v>0</v>
      </c>
      <c r="O240" s="67" t="s">
        <v>26</v>
      </c>
      <c r="P240" s="64">
        <v>1</v>
      </c>
      <c r="Q240" s="68">
        <v>3</v>
      </c>
      <c r="R240" s="85" t="s">
        <v>2655</v>
      </c>
      <c r="S240" s="64">
        <v>0</v>
      </c>
      <c r="T240" s="64">
        <v>0</v>
      </c>
      <c r="U240" s="59"/>
      <c r="V240" s="68">
        <v>0</v>
      </c>
      <c r="W240" s="68">
        <v>0</v>
      </c>
      <c r="X240" s="67" t="s">
        <v>26</v>
      </c>
      <c r="Y240" s="36">
        <v>0</v>
      </c>
      <c r="Z240" s="36">
        <v>0</v>
      </c>
      <c r="AA240" s="452" t="s">
        <v>26</v>
      </c>
      <c r="AB240" s="59"/>
      <c r="AC240" s="59"/>
      <c r="AD240" s="59"/>
      <c r="AE240" s="556"/>
      <c r="AF240" s="556"/>
      <c r="AG240" s="556"/>
      <c r="AH240" s="527">
        <f>J240+M240+P240+S240+V240</f>
        <v>1</v>
      </c>
      <c r="AI240" s="64">
        <f>K240+N240+Q240+T240+W240</f>
        <v>3</v>
      </c>
      <c r="AJ240" s="69">
        <f t="shared" si="31"/>
        <v>0.33333333333333331</v>
      </c>
      <c r="AK240" s="69">
        <f t="shared" si="30"/>
        <v>0.33333333333333331</v>
      </c>
      <c r="AL240" s="64" t="s">
        <v>4074</v>
      </c>
    </row>
    <row r="241" spans="1:38" s="77" customFormat="1" ht="15.75" hidden="1" customHeight="1" x14ac:dyDescent="0.25">
      <c r="A241" s="64">
        <v>238</v>
      </c>
      <c r="B241" s="64" t="s">
        <v>1098</v>
      </c>
      <c r="C241" s="64" t="s">
        <v>1698</v>
      </c>
      <c r="D241" s="64" t="s">
        <v>1230</v>
      </c>
      <c r="E241" s="59" t="s">
        <v>1702</v>
      </c>
      <c r="F241" s="9" t="s">
        <v>1703</v>
      </c>
      <c r="G241" s="86" t="s">
        <v>1224</v>
      </c>
      <c r="H241" s="82">
        <v>1</v>
      </c>
      <c r="I241" s="64" t="s">
        <v>18</v>
      </c>
      <c r="J241" s="68">
        <v>0</v>
      </c>
      <c r="K241" s="68">
        <v>0</v>
      </c>
      <c r="L241" s="83" t="s">
        <v>26</v>
      </c>
      <c r="M241" s="68">
        <v>0</v>
      </c>
      <c r="N241" s="68">
        <v>0</v>
      </c>
      <c r="O241" s="67" t="s">
        <v>26</v>
      </c>
      <c r="P241" s="68">
        <v>0</v>
      </c>
      <c r="Q241" s="68">
        <v>0</v>
      </c>
      <c r="R241" s="67" t="s">
        <v>26</v>
      </c>
      <c r="S241" s="64">
        <v>0</v>
      </c>
      <c r="T241" s="64">
        <v>0</v>
      </c>
      <c r="U241" s="59"/>
      <c r="V241" s="68">
        <v>0</v>
      </c>
      <c r="W241" s="68">
        <v>0</v>
      </c>
      <c r="X241" s="67" t="s">
        <v>26</v>
      </c>
      <c r="Y241" s="36">
        <v>0</v>
      </c>
      <c r="Z241" s="36">
        <v>0</v>
      </c>
      <c r="AA241" s="452" t="s">
        <v>26</v>
      </c>
      <c r="AB241" s="59"/>
      <c r="AC241" s="59"/>
      <c r="AD241" s="59"/>
      <c r="AE241" s="556"/>
      <c r="AF241" s="556"/>
      <c r="AG241" s="556"/>
      <c r="AH241" s="527">
        <f t="shared" ref="AH241:AH249" si="34">J241+M241+P241+S241</f>
        <v>0</v>
      </c>
      <c r="AI241" s="64">
        <f t="shared" ref="AI241:AI249" si="35">K241+N241+Q241+T241</f>
        <v>0</v>
      </c>
      <c r="AJ241" s="69" t="e">
        <f t="shared" si="31"/>
        <v>#DIV/0!</v>
      </c>
      <c r="AK241" s="69" t="e">
        <f t="shared" si="30"/>
        <v>#DIV/0!</v>
      </c>
      <c r="AL241" s="64" t="s">
        <v>4070</v>
      </c>
    </row>
    <row r="242" spans="1:38" s="77" customFormat="1" ht="15.75" hidden="1" customHeight="1" x14ac:dyDescent="0.25">
      <c r="A242" s="64">
        <v>239</v>
      </c>
      <c r="B242" s="64" t="s">
        <v>1098</v>
      </c>
      <c r="C242" s="64" t="s">
        <v>1698</v>
      </c>
      <c r="D242" s="64" t="s">
        <v>8</v>
      </c>
      <c r="E242" s="59" t="s">
        <v>3877</v>
      </c>
      <c r="F242" s="9" t="s">
        <v>1704</v>
      </c>
      <c r="G242" s="86" t="s">
        <v>1224</v>
      </c>
      <c r="H242" s="82">
        <v>1</v>
      </c>
      <c r="I242" s="64" t="s">
        <v>18</v>
      </c>
      <c r="J242" s="68">
        <v>0</v>
      </c>
      <c r="K242" s="68">
        <v>0</v>
      </c>
      <c r="L242" s="83" t="s">
        <v>26</v>
      </c>
      <c r="M242" s="68">
        <v>0</v>
      </c>
      <c r="N242" s="68">
        <v>0</v>
      </c>
      <c r="O242" s="67" t="s">
        <v>26</v>
      </c>
      <c r="P242" s="68">
        <v>0</v>
      </c>
      <c r="Q242" s="68">
        <v>0</v>
      </c>
      <c r="R242" s="67" t="s">
        <v>26</v>
      </c>
      <c r="S242" s="64">
        <v>0</v>
      </c>
      <c r="T242" s="64">
        <v>0</v>
      </c>
      <c r="U242" s="59"/>
      <c r="V242" s="68">
        <v>0</v>
      </c>
      <c r="W242" s="68">
        <v>0</v>
      </c>
      <c r="X242" s="67" t="s">
        <v>26</v>
      </c>
      <c r="Y242" s="36">
        <v>0</v>
      </c>
      <c r="Z242" s="36">
        <v>0</v>
      </c>
      <c r="AA242" s="452" t="s">
        <v>26</v>
      </c>
      <c r="AB242" s="59"/>
      <c r="AC242" s="59"/>
      <c r="AD242" s="59"/>
      <c r="AE242" s="556"/>
      <c r="AF242" s="556"/>
      <c r="AG242" s="556"/>
      <c r="AH242" s="527">
        <f t="shared" si="34"/>
        <v>0</v>
      </c>
      <c r="AI242" s="64">
        <f t="shared" si="35"/>
        <v>0</v>
      </c>
      <c r="AJ242" s="69" t="e">
        <f t="shared" si="31"/>
        <v>#DIV/0!</v>
      </c>
      <c r="AK242" s="69" t="e">
        <f t="shared" ref="AK242:AK249" si="36">+AJ242/H242</f>
        <v>#DIV/0!</v>
      </c>
      <c r="AL242" s="64" t="s">
        <v>4070</v>
      </c>
    </row>
    <row r="243" spans="1:38" s="77" customFormat="1" ht="15.75" hidden="1" customHeight="1" x14ac:dyDescent="0.25">
      <c r="A243" s="64">
        <v>240</v>
      </c>
      <c r="B243" s="64" t="s">
        <v>1098</v>
      </c>
      <c r="C243" s="64" t="s">
        <v>1698</v>
      </c>
      <c r="D243" s="64" t="s">
        <v>8</v>
      </c>
      <c r="E243" s="59" t="s">
        <v>1705</v>
      </c>
      <c r="F243" s="9" t="s">
        <v>1704</v>
      </c>
      <c r="G243" s="86" t="s">
        <v>1224</v>
      </c>
      <c r="H243" s="82">
        <v>1</v>
      </c>
      <c r="I243" s="64" t="s">
        <v>18</v>
      </c>
      <c r="J243" s="68">
        <v>0</v>
      </c>
      <c r="K243" s="68">
        <v>0</v>
      </c>
      <c r="L243" s="83" t="s">
        <v>26</v>
      </c>
      <c r="M243" s="68">
        <v>0</v>
      </c>
      <c r="N243" s="68">
        <v>0</v>
      </c>
      <c r="O243" s="67" t="s">
        <v>26</v>
      </c>
      <c r="P243" s="68">
        <v>0</v>
      </c>
      <c r="Q243" s="68">
        <v>0</v>
      </c>
      <c r="R243" s="67" t="s">
        <v>26</v>
      </c>
      <c r="S243" s="64">
        <v>0</v>
      </c>
      <c r="T243" s="64">
        <v>0</v>
      </c>
      <c r="U243" s="59"/>
      <c r="V243" s="68">
        <v>0</v>
      </c>
      <c r="W243" s="68">
        <v>0</v>
      </c>
      <c r="X243" s="67" t="s">
        <v>26</v>
      </c>
      <c r="Y243" s="36">
        <v>0</v>
      </c>
      <c r="Z243" s="36">
        <v>0</v>
      </c>
      <c r="AA243" s="452" t="s">
        <v>26</v>
      </c>
      <c r="AB243" s="59"/>
      <c r="AC243" s="59"/>
      <c r="AD243" s="59"/>
      <c r="AE243" s="556"/>
      <c r="AF243" s="556"/>
      <c r="AG243" s="556"/>
      <c r="AH243" s="527">
        <f t="shared" si="34"/>
        <v>0</v>
      </c>
      <c r="AI243" s="64">
        <f t="shared" si="35"/>
        <v>0</v>
      </c>
      <c r="AJ243" s="69" t="e">
        <f t="shared" si="31"/>
        <v>#DIV/0!</v>
      </c>
      <c r="AK243" s="69" t="e">
        <f t="shared" si="36"/>
        <v>#DIV/0!</v>
      </c>
      <c r="AL243" s="64" t="s">
        <v>4070</v>
      </c>
    </row>
    <row r="244" spans="1:38" s="77" customFormat="1" ht="15.75" hidden="1" customHeight="1" x14ac:dyDescent="0.25">
      <c r="A244" s="91">
        <v>241</v>
      </c>
      <c r="B244" s="91" t="s">
        <v>1098</v>
      </c>
      <c r="C244" s="91" t="s">
        <v>1698</v>
      </c>
      <c r="D244" s="91" t="s">
        <v>1230</v>
      </c>
      <c r="E244" s="140" t="s">
        <v>1706</v>
      </c>
      <c r="F244" s="60" t="s">
        <v>1703</v>
      </c>
      <c r="G244" s="91" t="s">
        <v>1257</v>
      </c>
      <c r="H244" s="137">
        <v>1</v>
      </c>
      <c r="I244" s="91" t="s">
        <v>18</v>
      </c>
      <c r="J244" s="91">
        <v>0</v>
      </c>
      <c r="K244" s="91">
        <v>0</v>
      </c>
      <c r="L244" s="140" t="s">
        <v>26</v>
      </c>
      <c r="M244" s="91">
        <v>0</v>
      </c>
      <c r="N244" s="91">
        <v>0</v>
      </c>
      <c r="O244" s="141" t="s">
        <v>26</v>
      </c>
      <c r="P244" s="91">
        <v>0</v>
      </c>
      <c r="Q244" s="91">
        <v>0</v>
      </c>
      <c r="R244" s="141" t="s">
        <v>26</v>
      </c>
      <c r="S244" s="91">
        <v>0</v>
      </c>
      <c r="T244" s="91">
        <v>0</v>
      </c>
      <c r="U244" s="140"/>
      <c r="V244" s="91">
        <v>0</v>
      </c>
      <c r="W244" s="91">
        <v>0</v>
      </c>
      <c r="X244" s="141" t="s">
        <v>26</v>
      </c>
      <c r="Y244" s="143">
        <v>0</v>
      </c>
      <c r="Z244" s="143">
        <v>0</v>
      </c>
      <c r="AA244" s="514" t="s">
        <v>26</v>
      </c>
      <c r="AB244" s="59"/>
      <c r="AC244" s="59"/>
      <c r="AD244" s="59"/>
      <c r="AE244" s="556"/>
      <c r="AF244" s="556"/>
      <c r="AG244" s="556"/>
      <c r="AH244" s="530">
        <f t="shared" si="34"/>
        <v>0</v>
      </c>
      <c r="AI244" s="91">
        <f t="shared" si="35"/>
        <v>0</v>
      </c>
      <c r="AJ244" s="81" t="e">
        <f t="shared" si="31"/>
        <v>#DIV/0!</v>
      </c>
      <c r="AK244" s="81" t="e">
        <f t="shared" si="36"/>
        <v>#DIV/0!</v>
      </c>
      <c r="AL244" s="91"/>
    </row>
    <row r="245" spans="1:38" s="77" customFormat="1" ht="15.75" hidden="1" customHeight="1" x14ac:dyDescent="0.25">
      <c r="A245" s="91">
        <v>242</v>
      </c>
      <c r="B245" s="91" t="s">
        <v>1098</v>
      </c>
      <c r="C245" s="91" t="s">
        <v>1698</v>
      </c>
      <c r="D245" s="91" t="s">
        <v>8</v>
      </c>
      <c r="E245" s="140" t="s">
        <v>1707</v>
      </c>
      <c r="F245" s="60" t="s">
        <v>1704</v>
      </c>
      <c r="G245" s="91" t="s">
        <v>1257</v>
      </c>
      <c r="H245" s="137">
        <v>1</v>
      </c>
      <c r="I245" s="91" t="s">
        <v>18</v>
      </c>
      <c r="J245" s="91">
        <v>0</v>
      </c>
      <c r="K245" s="91">
        <v>0</v>
      </c>
      <c r="L245" s="140" t="s">
        <v>26</v>
      </c>
      <c r="M245" s="91">
        <v>0</v>
      </c>
      <c r="N245" s="91">
        <v>0</v>
      </c>
      <c r="O245" s="141" t="s">
        <v>26</v>
      </c>
      <c r="P245" s="91">
        <v>0</v>
      </c>
      <c r="Q245" s="91">
        <v>0</v>
      </c>
      <c r="R245" s="141" t="s">
        <v>26</v>
      </c>
      <c r="S245" s="91">
        <v>0</v>
      </c>
      <c r="T245" s="91">
        <v>0</v>
      </c>
      <c r="U245" s="140"/>
      <c r="V245" s="91">
        <v>0</v>
      </c>
      <c r="W245" s="91">
        <v>0</v>
      </c>
      <c r="X245" s="141" t="s">
        <v>26</v>
      </c>
      <c r="Y245" s="143">
        <v>0</v>
      </c>
      <c r="Z245" s="143">
        <v>0</v>
      </c>
      <c r="AA245" s="514" t="s">
        <v>26</v>
      </c>
      <c r="AB245" s="59"/>
      <c r="AC245" s="59"/>
      <c r="AD245" s="59"/>
      <c r="AE245" s="556"/>
      <c r="AF245" s="556"/>
      <c r="AG245" s="556"/>
      <c r="AH245" s="530">
        <f t="shared" si="34"/>
        <v>0</v>
      </c>
      <c r="AI245" s="91">
        <f t="shared" si="35"/>
        <v>0</v>
      </c>
      <c r="AJ245" s="81" t="e">
        <f t="shared" si="31"/>
        <v>#DIV/0!</v>
      </c>
      <c r="AK245" s="81" t="e">
        <f t="shared" si="36"/>
        <v>#DIV/0!</v>
      </c>
      <c r="AL245" s="91"/>
    </row>
    <row r="246" spans="1:38" s="77" customFormat="1" ht="15.75" hidden="1" customHeight="1" x14ac:dyDescent="0.25">
      <c r="A246" s="91">
        <v>243</v>
      </c>
      <c r="B246" s="91" t="s">
        <v>1098</v>
      </c>
      <c r="C246" s="91" t="s">
        <v>1698</v>
      </c>
      <c r="D246" s="91" t="s">
        <v>8</v>
      </c>
      <c r="E246" s="140" t="s">
        <v>1708</v>
      </c>
      <c r="F246" s="60" t="s">
        <v>1704</v>
      </c>
      <c r="G246" s="91" t="s">
        <v>1257</v>
      </c>
      <c r="H246" s="137">
        <v>1</v>
      </c>
      <c r="I246" s="91" t="s">
        <v>18</v>
      </c>
      <c r="J246" s="91">
        <v>0</v>
      </c>
      <c r="K246" s="91">
        <v>0</v>
      </c>
      <c r="L246" s="140" t="s">
        <v>26</v>
      </c>
      <c r="M246" s="91">
        <v>0</v>
      </c>
      <c r="N246" s="91">
        <v>0</v>
      </c>
      <c r="O246" s="141" t="s">
        <v>26</v>
      </c>
      <c r="P246" s="91">
        <v>0</v>
      </c>
      <c r="Q246" s="91">
        <v>0</v>
      </c>
      <c r="R246" s="141" t="s">
        <v>26</v>
      </c>
      <c r="S246" s="91">
        <v>0</v>
      </c>
      <c r="T246" s="91">
        <v>0</v>
      </c>
      <c r="U246" s="140"/>
      <c r="V246" s="91">
        <v>0</v>
      </c>
      <c r="W246" s="91">
        <v>0</v>
      </c>
      <c r="X246" s="141" t="s">
        <v>26</v>
      </c>
      <c r="Y246" s="143">
        <v>0</v>
      </c>
      <c r="Z246" s="143">
        <v>0</v>
      </c>
      <c r="AA246" s="514" t="s">
        <v>26</v>
      </c>
      <c r="AB246" s="59"/>
      <c r="AC246" s="59"/>
      <c r="AD246" s="59"/>
      <c r="AE246" s="556"/>
      <c r="AF246" s="556"/>
      <c r="AG246" s="556"/>
      <c r="AH246" s="530">
        <f t="shared" si="34"/>
        <v>0</v>
      </c>
      <c r="AI246" s="91">
        <f t="shared" si="35"/>
        <v>0</v>
      </c>
      <c r="AJ246" s="81" t="e">
        <f t="shared" si="31"/>
        <v>#DIV/0!</v>
      </c>
      <c r="AK246" s="81" t="e">
        <f t="shared" si="36"/>
        <v>#DIV/0!</v>
      </c>
      <c r="AL246" s="91"/>
    </row>
    <row r="247" spans="1:38" s="77" customFormat="1" ht="15.75" hidden="1" customHeight="1" x14ac:dyDescent="0.25">
      <c r="A247" s="64">
        <v>244</v>
      </c>
      <c r="B247" s="64" t="s">
        <v>1098</v>
      </c>
      <c r="C247" s="64" t="s">
        <v>1698</v>
      </c>
      <c r="D247" s="64" t="s">
        <v>1230</v>
      </c>
      <c r="E247" s="59" t="s">
        <v>1709</v>
      </c>
      <c r="F247" s="9" t="s">
        <v>1703</v>
      </c>
      <c r="G247" s="86" t="s">
        <v>1224</v>
      </c>
      <c r="H247" s="82">
        <v>1</v>
      </c>
      <c r="I247" s="64" t="s">
        <v>18</v>
      </c>
      <c r="J247" s="68">
        <v>0</v>
      </c>
      <c r="K247" s="68">
        <v>0</v>
      </c>
      <c r="L247" s="83" t="s">
        <v>26</v>
      </c>
      <c r="M247" s="68">
        <v>0</v>
      </c>
      <c r="N247" s="68">
        <v>0</v>
      </c>
      <c r="O247" s="67" t="s">
        <v>26</v>
      </c>
      <c r="P247" s="68">
        <v>0</v>
      </c>
      <c r="Q247" s="68">
        <v>0</v>
      </c>
      <c r="R247" s="67" t="s">
        <v>26</v>
      </c>
      <c r="S247" s="64">
        <v>0</v>
      </c>
      <c r="T247" s="64">
        <v>0</v>
      </c>
      <c r="U247" s="59"/>
      <c r="V247" s="68">
        <v>0</v>
      </c>
      <c r="W247" s="68">
        <v>0</v>
      </c>
      <c r="X247" s="67" t="s">
        <v>26</v>
      </c>
      <c r="Y247" s="36">
        <v>0</v>
      </c>
      <c r="Z247" s="36">
        <v>0</v>
      </c>
      <c r="AA247" s="452" t="s">
        <v>26</v>
      </c>
      <c r="AB247" s="59"/>
      <c r="AC247" s="59"/>
      <c r="AD247" s="59"/>
      <c r="AE247" s="556"/>
      <c r="AF247" s="556"/>
      <c r="AG247" s="556"/>
      <c r="AH247" s="527">
        <f t="shared" si="34"/>
        <v>0</v>
      </c>
      <c r="AI247" s="64">
        <f t="shared" si="35"/>
        <v>0</v>
      </c>
      <c r="AJ247" s="69" t="e">
        <f t="shared" si="31"/>
        <v>#DIV/0!</v>
      </c>
      <c r="AK247" s="69" t="e">
        <f t="shared" si="36"/>
        <v>#DIV/0!</v>
      </c>
      <c r="AL247" s="64" t="s">
        <v>4070</v>
      </c>
    </row>
    <row r="248" spans="1:38" s="77" customFormat="1" ht="15.75" hidden="1" customHeight="1" x14ac:dyDescent="0.25">
      <c r="A248" s="64">
        <v>245</v>
      </c>
      <c r="B248" s="64" t="s">
        <v>1098</v>
      </c>
      <c r="C248" s="64" t="s">
        <v>1698</v>
      </c>
      <c r="D248" s="64" t="s">
        <v>8</v>
      </c>
      <c r="E248" s="59" t="s">
        <v>1710</v>
      </c>
      <c r="F248" s="9" t="s">
        <v>1704</v>
      </c>
      <c r="G248" s="86" t="s">
        <v>1224</v>
      </c>
      <c r="H248" s="82">
        <v>1</v>
      </c>
      <c r="I248" s="64" t="s">
        <v>18</v>
      </c>
      <c r="J248" s="68">
        <v>0</v>
      </c>
      <c r="K248" s="68">
        <v>0</v>
      </c>
      <c r="L248" s="83" t="s">
        <v>26</v>
      </c>
      <c r="M248" s="68">
        <v>0</v>
      </c>
      <c r="N248" s="68">
        <v>0</v>
      </c>
      <c r="O248" s="67" t="s">
        <v>26</v>
      </c>
      <c r="P248" s="68">
        <v>0</v>
      </c>
      <c r="Q248" s="68">
        <v>0</v>
      </c>
      <c r="R248" s="67" t="s">
        <v>26</v>
      </c>
      <c r="S248" s="64">
        <v>0</v>
      </c>
      <c r="T248" s="64">
        <v>0</v>
      </c>
      <c r="U248" s="59"/>
      <c r="V248" s="68">
        <v>0</v>
      </c>
      <c r="W248" s="68">
        <v>0</v>
      </c>
      <c r="X248" s="67" t="s">
        <v>26</v>
      </c>
      <c r="Y248" s="36">
        <v>0</v>
      </c>
      <c r="Z248" s="36">
        <v>0</v>
      </c>
      <c r="AA248" s="452" t="s">
        <v>26</v>
      </c>
      <c r="AB248" s="59"/>
      <c r="AC248" s="59"/>
      <c r="AD248" s="59"/>
      <c r="AE248" s="556"/>
      <c r="AF248" s="556"/>
      <c r="AG248" s="556"/>
      <c r="AH248" s="527">
        <f t="shared" si="34"/>
        <v>0</v>
      </c>
      <c r="AI248" s="64">
        <f t="shared" si="35"/>
        <v>0</v>
      </c>
      <c r="AJ248" s="69" t="e">
        <f t="shared" si="31"/>
        <v>#DIV/0!</v>
      </c>
      <c r="AK248" s="69" t="e">
        <f t="shared" si="36"/>
        <v>#DIV/0!</v>
      </c>
      <c r="AL248" s="64" t="s">
        <v>4070</v>
      </c>
    </row>
    <row r="249" spans="1:38" s="77" customFormat="1" ht="15.75" hidden="1" customHeight="1" x14ac:dyDescent="0.25">
      <c r="A249" s="64">
        <v>246</v>
      </c>
      <c r="B249" s="64" t="s">
        <v>1098</v>
      </c>
      <c r="C249" s="64" t="s">
        <v>1698</v>
      </c>
      <c r="D249" s="64" t="s">
        <v>8</v>
      </c>
      <c r="E249" s="59" t="s">
        <v>1711</v>
      </c>
      <c r="F249" s="9" t="s">
        <v>1704</v>
      </c>
      <c r="G249" s="86" t="s">
        <v>1224</v>
      </c>
      <c r="H249" s="82">
        <v>1</v>
      </c>
      <c r="I249" s="64" t="s">
        <v>18</v>
      </c>
      <c r="J249" s="68">
        <v>0</v>
      </c>
      <c r="K249" s="68">
        <v>0</v>
      </c>
      <c r="L249" s="83" t="s">
        <v>26</v>
      </c>
      <c r="M249" s="68">
        <v>0</v>
      </c>
      <c r="N249" s="68">
        <v>0</v>
      </c>
      <c r="O249" s="67" t="s">
        <v>26</v>
      </c>
      <c r="P249" s="68">
        <v>0</v>
      </c>
      <c r="Q249" s="68">
        <v>0</v>
      </c>
      <c r="R249" s="67" t="s">
        <v>26</v>
      </c>
      <c r="S249" s="64">
        <v>0</v>
      </c>
      <c r="T249" s="64">
        <v>0</v>
      </c>
      <c r="U249" s="59"/>
      <c r="V249" s="68">
        <v>0</v>
      </c>
      <c r="W249" s="68">
        <v>0</v>
      </c>
      <c r="X249" s="67" t="s">
        <v>26</v>
      </c>
      <c r="Y249" s="36">
        <v>0</v>
      </c>
      <c r="Z249" s="36">
        <v>0</v>
      </c>
      <c r="AA249" s="452" t="s">
        <v>26</v>
      </c>
      <c r="AB249" s="59"/>
      <c r="AC249" s="59"/>
      <c r="AD249" s="59"/>
      <c r="AE249" s="556"/>
      <c r="AF249" s="556"/>
      <c r="AG249" s="556"/>
      <c r="AH249" s="527">
        <f t="shared" si="34"/>
        <v>0</v>
      </c>
      <c r="AI249" s="64">
        <f t="shared" si="35"/>
        <v>0</v>
      </c>
      <c r="AJ249" s="69" t="e">
        <f t="shared" si="31"/>
        <v>#DIV/0!</v>
      </c>
      <c r="AK249" s="69" t="e">
        <f t="shared" si="36"/>
        <v>#DIV/0!</v>
      </c>
      <c r="AL249" s="64" t="s">
        <v>4070</v>
      </c>
    </row>
    <row r="250" spans="1:38" s="77" customFormat="1" ht="15.75" hidden="1" customHeight="1" x14ac:dyDescent="0.25">
      <c r="A250" s="64">
        <v>247</v>
      </c>
      <c r="B250" s="64" t="s">
        <v>1087</v>
      </c>
      <c r="C250" s="64" t="s">
        <v>1712</v>
      </c>
      <c r="D250" s="64" t="s">
        <v>1254</v>
      </c>
      <c r="E250" s="59" t="s">
        <v>1713</v>
      </c>
      <c r="F250" s="64" t="s">
        <v>1714</v>
      </c>
      <c r="G250" s="64" t="s">
        <v>1224</v>
      </c>
      <c r="H250" s="82">
        <v>0.9</v>
      </c>
      <c r="I250" s="64" t="s">
        <v>18</v>
      </c>
      <c r="J250" s="111">
        <v>0</v>
      </c>
      <c r="K250" s="68">
        <v>0</v>
      </c>
      <c r="L250" s="83" t="s">
        <v>26</v>
      </c>
      <c r="M250" s="111">
        <v>0</v>
      </c>
      <c r="N250" s="68">
        <v>0</v>
      </c>
      <c r="O250" s="67" t="s">
        <v>26</v>
      </c>
      <c r="P250" s="111">
        <v>0</v>
      </c>
      <c r="Q250" s="68">
        <v>0</v>
      </c>
      <c r="R250" s="67" t="s">
        <v>26</v>
      </c>
      <c r="S250" s="112">
        <v>0</v>
      </c>
      <c r="T250" s="64"/>
      <c r="U250" s="59"/>
      <c r="V250" s="113">
        <v>0</v>
      </c>
      <c r="W250" s="36"/>
      <c r="X250" s="315"/>
      <c r="Y250" s="187">
        <v>0</v>
      </c>
      <c r="Z250" s="36"/>
      <c r="AA250" s="184"/>
      <c r="AB250" s="315"/>
      <c r="AC250" s="315"/>
      <c r="AD250" s="315"/>
      <c r="AE250" s="557"/>
      <c r="AF250" s="557"/>
      <c r="AG250" s="557"/>
      <c r="AH250" s="527">
        <f>V250</f>
        <v>0</v>
      </c>
      <c r="AI250" s="64">
        <f>K250+N250+Q250+T250</f>
        <v>0</v>
      </c>
      <c r="AJ250" s="69" t="e">
        <f t="shared" si="31"/>
        <v>#DIV/0!</v>
      </c>
      <c r="AK250" s="69"/>
      <c r="AL250" s="64" t="s">
        <v>4070</v>
      </c>
    </row>
    <row r="251" spans="1:38" s="77" customFormat="1" ht="15.75" hidden="1" customHeight="1" x14ac:dyDescent="0.25">
      <c r="A251" s="64">
        <v>248</v>
      </c>
      <c r="B251" s="64" t="s">
        <v>1087</v>
      </c>
      <c r="C251" s="64" t="s">
        <v>1712</v>
      </c>
      <c r="D251" s="64" t="s">
        <v>1225</v>
      </c>
      <c r="E251" s="357" t="s">
        <v>1715</v>
      </c>
      <c r="F251" s="64" t="s">
        <v>1716</v>
      </c>
      <c r="G251" s="64" t="s">
        <v>1224</v>
      </c>
      <c r="H251" s="82">
        <v>0.9</v>
      </c>
      <c r="I251" s="64" t="s">
        <v>18</v>
      </c>
      <c r="J251" s="111">
        <v>0.03</v>
      </c>
      <c r="K251" s="68">
        <v>0</v>
      </c>
      <c r="L251" s="87"/>
      <c r="M251" s="111">
        <v>0.05</v>
      </c>
      <c r="N251" s="68">
        <v>0</v>
      </c>
      <c r="O251" s="67" t="s">
        <v>26</v>
      </c>
      <c r="P251" s="111">
        <v>0.03</v>
      </c>
      <c r="Q251" s="68">
        <v>0</v>
      </c>
      <c r="R251" s="85"/>
      <c r="S251" s="112">
        <v>0.03</v>
      </c>
      <c r="T251" s="64"/>
      <c r="U251" s="59"/>
      <c r="V251" s="114">
        <v>0.05</v>
      </c>
      <c r="W251" s="36"/>
      <c r="X251" s="315"/>
      <c r="Y251" s="187">
        <v>0.05</v>
      </c>
      <c r="Z251" s="36"/>
      <c r="AA251" s="184"/>
      <c r="AB251" s="315"/>
      <c r="AC251" s="315"/>
      <c r="AD251" s="315"/>
      <c r="AE251" s="557"/>
      <c r="AF251" s="557"/>
      <c r="AG251" s="557"/>
      <c r="AH251" s="531">
        <f t="shared" ref="AH251:AH266" si="37">J251+M251+P251+S251+V251+Y251</f>
        <v>0.24</v>
      </c>
      <c r="AI251" s="96">
        <f t="shared" ref="AI251:AI266" si="38">AH251</f>
        <v>0.24</v>
      </c>
      <c r="AJ251" s="65">
        <f t="shared" ref="AJ251:AJ266" si="39">AH251/AI251</f>
        <v>1</v>
      </c>
      <c r="AK251" s="69">
        <f t="shared" ref="AK251:AK266" si="40">AJ251/H251</f>
        <v>1.1111111111111112</v>
      </c>
      <c r="AL251" s="64" t="s">
        <v>4072</v>
      </c>
    </row>
    <row r="252" spans="1:38" s="77" customFormat="1" ht="15.75" hidden="1" customHeight="1" x14ac:dyDescent="0.25">
      <c r="A252" s="64">
        <v>249</v>
      </c>
      <c r="B252" s="64" t="s">
        <v>1087</v>
      </c>
      <c r="C252" s="64" t="s">
        <v>1712</v>
      </c>
      <c r="D252" s="64" t="s">
        <v>1230</v>
      </c>
      <c r="E252" s="330" t="s">
        <v>1717</v>
      </c>
      <c r="F252" s="64" t="s">
        <v>1718</v>
      </c>
      <c r="G252" s="64" t="s">
        <v>1257</v>
      </c>
      <c r="H252" s="82">
        <v>0.9</v>
      </c>
      <c r="I252" s="64" t="s">
        <v>18</v>
      </c>
      <c r="J252" s="111">
        <v>0.02</v>
      </c>
      <c r="K252" s="68">
        <v>0</v>
      </c>
      <c r="L252" s="87"/>
      <c r="M252" s="111">
        <v>0.02</v>
      </c>
      <c r="N252" s="68">
        <v>0</v>
      </c>
      <c r="O252" s="67" t="s">
        <v>26</v>
      </c>
      <c r="P252" s="111">
        <v>0.02</v>
      </c>
      <c r="Q252" s="68">
        <v>0</v>
      </c>
      <c r="R252" s="85"/>
      <c r="S252" s="112">
        <v>0.02</v>
      </c>
      <c r="T252" s="64"/>
      <c r="U252" s="59"/>
      <c r="V252" s="114">
        <v>0.03</v>
      </c>
      <c r="W252" s="36"/>
      <c r="X252" s="315"/>
      <c r="Y252" s="187">
        <v>0.08</v>
      </c>
      <c r="Z252" s="36"/>
      <c r="AA252" s="184"/>
      <c r="AB252" s="315"/>
      <c r="AC252" s="315"/>
      <c r="AD252" s="315"/>
      <c r="AE252" s="557"/>
      <c r="AF252" s="557"/>
      <c r="AG252" s="557"/>
      <c r="AH252" s="531">
        <f t="shared" si="37"/>
        <v>0.19</v>
      </c>
      <c r="AI252" s="96">
        <f t="shared" si="38"/>
        <v>0.19</v>
      </c>
      <c r="AJ252" s="65">
        <f t="shared" si="39"/>
        <v>1</v>
      </c>
      <c r="AK252" s="69">
        <f t="shared" si="40"/>
        <v>1.1111111111111112</v>
      </c>
      <c r="AL252" s="64" t="s">
        <v>4072</v>
      </c>
    </row>
    <row r="253" spans="1:38" s="77" customFormat="1" ht="15.75" hidden="1" customHeight="1" x14ac:dyDescent="0.25">
      <c r="A253" s="64">
        <v>250</v>
      </c>
      <c r="B253" s="64" t="s">
        <v>1087</v>
      </c>
      <c r="C253" s="64" t="s">
        <v>1712</v>
      </c>
      <c r="D253" s="64" t="s">
        <v>8</v>
      </c>
      <c r="E253" s="330" t="s">
        <v>1719</v>
      </c>
      <c r="F253" s="64" t="s">
        <v>1720</v>
      </c>
      <c r="G253" s="64" t="s">
        <v>1257</v>
      </c>
      <c r="H253" s="82">
        <v>0.85</v>
      </c>
      <c r="I253" s="64" t="s">
        <v>18</v>
      </c>
      <c r="J253" s="111">
        <v>0.03</v>
      </c>
      <c r="K253" s="68">
        <v>0</v>
      </c>
      <c r="L253" s="87"/>
      <c r="M253" s="111">
        <v>0.04</v>
      </c>
      <c r="N253" s="68">
        <v>0</v>
      </c>
      <c r="O253" s="67" t="s">
        <v>26</v>
      </c>
      <c r="P253" s="111">
        <v>0.03</v>
      </c>
      <c r="Q253" s="68">
        <v>0</v>
      </c>
      <c r="R253" s="85"/>
      <c r="S253" s="112">
        <v>0.03</v>
      </c>
      <c r="T253" s="64"/>
      <c r="U253" s="59"/>
      <c r="V253" s="114">
        <v>0.05</v>
      </c>
      <c r="W253" s="36"/>
      <c r="X253" s="315"/>
      <c r="Y253" s="187">
        <v>0.13</v>
      </c>
      <c r="Z253" s="36"/>
      <c r="AA253" s="184"/>
      <c r="AB253" s="315"/>
      <c r="AC253" s="315"/>
      <c r="AD253" s="315"/>
      <c r="AE253" s="557"/>
      <c r="AF253" s="557"/>
      <c r="AG253" s="557"/>
      <c r="AH253" s="531">
        <f t="shared" si="37"/>
        <v>0.31</v>
      </c>
      <c r="AI253" s="96">
        <f t="shared" si="38"/>
        <v>0.31</v>
      </c>
      <c r="AJ253" s="65">
        <f t="shared" si="39"/>
        <v>1</v>
      </c>
      <c r="AK253" s="69">
        <f t="shared" si="40"/>
        <v>1.1764705882352942</v>
      </c>
      <c r="AL253" s="64" t="s">
        <v>4072</v>
      </c>
    </row>
    <row r="254" spans="1:38" s="77" customFormat="1" ht="15.75" hidden="1" customHeight="1" x14ac:dyDescent="0.25">
      <c r="A254" s="64">
        <v>251</v>
      </c>
      <c r="B254" s="64" t="s">
        <v>1087</v>
      </c>
      <c r="C254" s="64" t="s">
        <v>1712</v>
      </c>
      <c r="D254" s="64" t="s">
        <v>8</v>
      </c>
      <c r="E254" s="327" t="s">
        <v>1721</v>
      </c>
      <c r="F254" s="64" t="s">
        <v>1720</v>
      </c>
      <c r="G254" s="64" t="s">
        <v>1257</v>
      </c>
      <c r="H254" s="82">
        <v>0.8</v>
      </c>
      <c r="I254" s="64" t="s">
        <v>18</v>
      </c>
      <c r="J254" s="111">
        <v>0.01</v>
      </c>
      <c r="K254" s="68">
        <v>0</v>
      </c>
      <c r="L254" s="87"/>
      <c r="M254" s="111">
        <v>0</v>
      </c>
      <c r="N254" s="68">
        <v>0</v>
      </c>
      <c r="O254" s="67" t="s">
        <v>26</v>
      </c>
      <c r="P254" s="111">
        <v>0</v>
      </c>
      <c r="Q254" s="68">
        <v>0</v>
      </c>
      <c r="R254" s="67" t="s">
        <v>26</v>
      </c>
      <c r="S254" s="112">
        <v>0</v>
      </c>
      <c r="T254" s="64"/>
      <c r="U254" s="59"/>
      <c r="V254" s="114">
        <v>0</v>
      </c>
      <c r="W254" s="36"/>
      <c r="X254" s="315"/>
      <c r="Y254" s="187">
        <v>0</v>
      </c>
      <c r="Z254" s="36"/>
      <c r="AA254" s="184"/>
      <c r="AB254" s="315"/>
      <c r="AC254" s="315"/>
      <c r="AD254" s="315"/>
      <c r="AE254" s="557"/>
      <c r="AF254" s="557"/>
      <c r="AG254" s="557"/>
      <c r="AH254" s="531">
        <f t="shared" si="37"/>
        <v>0.01</v>
      </c>
      <c r="AI254" s="96">
        <f t="shared" si="38"/>
        <v>0.01</v>
      </c>
      <c r="AJ254" s="65">
        <f t="shared" si="39"/>
        <v>1</v>
      </c>
      <c r="AK254" s="69">
        <f t="shared" si="40"/>
        <v>1.25</v>
      </c>
      <c r="AL254" s="64" t="s">
        <v>4072</v>
      </c>
    </row>
    <row r="255" spans="1:38" s="77" customFormat="1" ht="15.75" hidden="1" customHeight="1" x14ac:dyDescent="0.25">
      <c r="A255" s="64">
        <v>252</v>
      </c>
      <c r="B255" s="64" t="s">
        <v>1087</v>
      </c>
      <c r="C255" s="64" t="s">
        <v>1712</v>
      </c>
      <c r="D255" s="64" t="s">
        <v>1230</v>
      </c>
      <c r="E255" s="357" t="s">
        <v>1722</v>
      </c>
      <c r="F255" s="64" t="s">
        <v>1718</v>
      </c>
      <c r="G255" s="64" t="s">
        <v>1257</v>
      </c>
      <c r="H255" s="82">
        <v>0.9</v>
      </c>
      <c r="I255" s="64" t="s">
        <v>18</v>
      </c>
      <c r="J255" s="111">
        <v>0.01</v>
      </c>
      <c r="K255" s="68">
        <v>0</v>
      </c>
      <c r="L255" s="87"/>
      <c r="M255" s="111">
        <v>0.09</v>
      </c>
      <c r="N255" s="68">
        <v>0</v>
      </c>
      <c r="O255" s="67" t="s">
        <v>26</v>
      </c>
      <c r="P255" s="111">
        <v>0.03</v>
      </c>
      <c r="Q255" s="68">
        <v>0</v>
      </c>
      <c r="R255" s="85"/>
      <c r="S255" s="112">
        <v>0.05</v>
      </c>
      <c r="T255" s="64"/>
      <c r="U255" s="59"/>
      <c r="V255" s="114">
        <v>0.05</v>
      </c>
      <c r="W255" s="36"/>
      <c r="X255" s="315"/>
      <c r="Y255" s="187">
        <v>7.0000000000000007E-2</v>
      </c>
      <c r="Z255" s="36"/>
      <c r="AA255" s="184"/>
      <c r="AB255" s="315"/>
      <c r="AC255" s="315"/>
      <c r="AD255" s="315"/>
      <c r="AE255" s="557"/>
      <c r="AF255" s="557"/>
      <c r="AG255" s="557"/>
      <c r="AH255" s="531">
        <f t="shared" si="37"/>
        <v>0.3</v>
      </c>
      <c r="AI255" s="96">
        <f t="shared" si="38"/>
        <v>0.3</v>
      </c>
      <c r="AJ255" s="65">
        <f t="shared" si="39"/>
        <v>1</v>
      </c>
      <c r="AK255" s="69">
        <f t="shared" si="40"/>
        <v>1.1111111111111112</v>
      </c>
      <c r="AL255" s="64" t="s">
        <v>4072</v>
      </c>
    </row>
    <row r="256" spans="1:38" s="77" customFormat="1" ht="15.75" hidden="1" customHeight="1" x14ac:dyDescent="0.25">
      <c r="A256" s="64">
        <v>253</v>
      </c>
      <c r="B256" s="64" t="s">
        <v>1087</v>
      </c>
      <c r="C256" s="64" t="s">
        <v>1712</v>
      </c>
      <c r="D256" s="64" t="s">
        <v>8</v>
      </c>
      <c r="E256" s="324" t="s">
        <v>1723</v>
      </c>
      <c r="F256" s="64" t="s">
        <v>1720</v>
      </c>
      <c r="G256" s="64" t="s">
        <v>1257</v>
      </c>
      <c r="H256" s="82">
        <v>0.9</v>
      </c>
      <c r="I256" s="64" t="s">
        <v>18</v>
      </c>
      <c r="J256" s="111">
        <v>0</v>
      </c>
      <c r="K256" s="68">
        <v>0</v>
      </c>
      <c r="L256" s="83" t="s">
        <v>26</v>
      </c>
      <c r="M256" s="111">
        <v>0.1</v>
      </c>
      <c r="N256" s="68">
        <v>0</v>
      </c>
      <c r="O256" s="102" t="s">
        <v>26</v>
      </c>
      <c r="P256" s="111">
        <v>0</v>
      </c>
      <c r="Q256" s="68">
        <v>0</v>
      </c>
      <c r="R256" s="67" t="s">
        <v>26</v>
      </c>
      <c r="S256" s="112">
        <v>0.05</v>
      </c>
      <c r="T256" s="64"/>
      <c r="U256" s="59"/>
      <c r="V256" s="114">
        <v>0</v>
      </c>
      <c r="W256" s="36"/>
      <c r="X256" s="315"/>
      <c r="Y256" s="187">
        <v>0.1</v>
      </c>
      <c r="Z256" s="36"/>
      <c r="AA256" s="184"/>
      <c r="AB256" s="315"/>
      <c r="AC256" s="315"/>
      <c r="AD256" s="315"/>
      <c r="AE256" s="557"/>
      <c r="AF256" s="557"/>
      <c r="AG256" s="557"/>
      <c r="AH256" s="531">
        <f t="shared" si="37"/>
        <v>0.25</v>
      </c>
      <c r="AI256" s="96">
        <f t="shared" si="38"/>
        <v>0.25</v>
      </c>
      <c r="AJ256" s="65">
        <f t="shared" si="39"/>
        <v>1</v>
      </c>
      <c r="AK256" s="69">
        <f t="shared" si="40"/>
        <v>1.1111111111111112</v>
      </c>
      <c r="AL256" s="64" t="s">
        <v>4072</v>
      </c>
    </row>
    <row r="257" spans="1:38" s="77" customFormat="1" ht="15.75" hidden="1" customHeight="1" x14ac:dyDescent="0.25">
      <c r="A257" s="64">
        <v>254</v>
      </c>
      <c r="B257" s="64" t="s">
        <v>1087</v>
      </c>
      <c r="C257" s="64" t="s">
        <v>1712</v>
      </c>
      <c r="D257" s="64" t="s">
        <v>8</v>
      </c>
      <c r="E257" s="357" t="s">
        <v>1724</v>
      </c>
      <c r="F257" s="64" t="s">
        <v>1720</v>
      </c>
      <c r="G257" s="64" t="s">
        <v>1257</v>
      </c>
      <c r="H257" s="82">
        <v>0.8</v>
      </c>
      <c r="I257" s="64" t="s">
        <v>18</v>
      </c>
      <c r="J257" s="111">
        <v>0.02</v>
      </c>
      <c r="K257" s="68">
        <v>0</v>
      </c>
      <c r="L257" s="87"/>
      <c r="M257" s="111">
        <v>0.05</v>
      </c>
      <c r="N257" s="68">
        <v>0</v>
      </c>
      <c r="O257" s="67" t="s">
        <v>26</v>
      </c>
      <c r="P257" s="111">
        <v>0.05</v>
      </c>
      <c r="Q257" s="68">
        <v>0</v>
      </c>
      <c r="R257" s="85"/>
      <c r="S257" s="112">
        <v>0.04</v>
      </c>
      <c r="T257" s="64"/>
      <c r="U257" s="59"/>
      <c r="V257" s="114">
        <v>0.08</v>
      </c>
      <c r="W257" s="36"/>
      <c r="X257" s="315"/>
      <c r="Y257" s="187">
        <v>0.02</v>
      </c>
      <c r="Z257" s="36"/>
      <c r="AA257" s="184"/>
      <c r="AB257" s="315"/>
      <c r="AC257" s="315"/>
      <c r="AD257" s="315"/>
      <c r="AE257" s="557"/>
      <c r="AF257" s="557"/>
      <c r="AG257" s="557"/>
      <c r="AH257" s="531">
        <f t="shared" si="37"/>
        <v>0.26</v>
      </c>
      <c r="AI257" s="96">
        <f t="shared" si="38"/>
        <v>0.26</v>
      </c>
      <c r="AJ257" s="65">
        <f t="shared" si="39"/>
        <v>1</v>
      </c>
      <c r="AK257" s="69">
        <f t="shared" si="40"/>
        <v>1.25</v>
      </c>
      <c r="AL257" s="64" t="s">
        <v>4072</v>
      </c>
    </row>
    <row r="258" spans="1:38" s="77" customFormat="1" ht="15.75" hidden="1" customHeight="1" x14ac:dyDescent="0.25">
      <c r="A258" s="64">
        <v>255</v>
      </c>
      <c r="B258" s="64" t="s">
        <v>1087</v>
      </c>
      <c r="C258" s="64" t="s">
        <v>1712</v>
      </c>
      <c r="D258" s="64" t="s">
        <v>1230</v>
      </c>
      <c r="E258" s="357" t="s">
        <v>1725</v>
      </c>
      <c r="F258" s="64" t="s">
        <v>1718</v>
      </c>
      <c r="G258" s="64" t="s">
        <v>1257</v>
      </c>
      <c r="H258" s="82">
        <v>0.9</v>
      </c>
      <c r="I258" s="64" t="s">
        <v>18</v>
      </c>
      <c r="J258" s="111">
        <v>0.03</v>
      </c>
      <c r="K258" s="68">
        <v>0</v>
      </c>
      <c r="L258" s="87"/>
      <c r="M258" s="111">
        <v>0.05</v>
      </c>
      <c r="N258" s="68">
        <v>0</v>
      </c>
      <c r="O258" s="102" t="s">
        <v>26</v>
      </c>
      <c r="P258" s="111">
        <v>0.05</v>
      </c>
      <c r="Q258" s="68">
        <v>0</v>
      </c>
      <c r="R258" s="67" t="s">
        <v>26</v>
      </c>
      <c r="S258" s="112">
        <v>0.04</v>
      </c>
      <c r="T258" s="64"/>
      <c r="U258" s="59"/>
      <c r="V258" s="114">
        <v>0.04</v>
      </c>
      <c r="W258" s="36"/>
      <c r="X258" s="315"/>
      <c r="Y258" s="187">
        <v>0.02</v>
      </c>
      <c r="Z258" s="36"/>
      <c r="AA258" s="184"/>
      <c r="AB258" s="315"/>
      <c r="AC258" s="315"/>
      <c r="AD258" s="315"/>
      <c r="AE258" s="557"/>
      <c r="AF258" s="557"/>
      <c r="AG258" s="557"/>
      <c r="AH258" s="531">
        <f t="shared" si="37"/>
        <v>0.23</v>
      </c>
      <c r="AI258" s="96">
        <f t="shared" si="38"/>
        <v>0.23</v>
      </c>
      <c r="AJ258" s="65">
        <f t="shared" si="39"/>
        <v>1</v>
      </c>
      <c r="AK258" s="69">
        <f t="shared" si="40"/>
        <v>1.1111111111111112</v>
      </c>
      <c r="AL258" s="64" t="s">
        <v>4072</v>
      </c>
    </row>
    <row r="259" spans="1:38" s="77" customFormat="1" ht="15.75" hidden="1" customHeight="1" x14ac:dyDescent="0.25">
      <c r="A259" s="64">
        <v>256</v>
      </c>
      <c r="B259" s="64" t="s">
        <v>1087</v>
      </c>
      <c r="C259" s="64" t="s">
        <v>1712</v>
      </c>
      <c r="D259" s="64" t="s">
        <v>8</v>
      </c>
      <c r="E259" s="357" t="s">
        <v>1726</v>
      </c>
      <c r="F259" s="64" t="s">
        <v>1720</v>
      </c>
      <c r="G259" s="64" t="s">
        <v>1257</v>
      </c>
      <c r="H259" s="82">
        <v>0.9</v>
      </c>
      <c r="I259" s="64" t="s">
        <v>18</v>
      </c>
      <c r="J259" s="111">
        <v>0.03</v>
      </c>
      <c r="K259" s="68">
        <v>0</v>
      </c>
      <c r="L259" s="87"/>
      <c r="M259" s="111">
        <v>0.04</v>
      </c>
      <c r="N259" s="68">
        <v>0</v>
      </c>
      <c r="O259" s="102" t="s">
        <v>26</v>
      </c>
      <c r="P259" s="111">
        <v>7.0000000000000007E-2</v>
      </c>
      <c r="Q259" s="68">
        <v>0</v>
      </c>
      <c r="R259" s="67" t="s">
        <v>26</v>
      </c>
      <c r="S259" s="112">
        <v>0.04</v>
      </c>
      <c r="T259" s="64"/>
      <c r="U259" s="59"/>
      <c r="V259" s="114">
        <v>0.05</v>
      </c>
      <c r="W259" s="36"/>
      <c r="X259" s="315"/>
      <c r="Y259" s="187">
        <v>0.03</v>
      </c>
      <c r="Z259" s="36"/>
      <c r="AA259" s="184"/>
      <c r="AB259" s="315"/>
      <c r="AC259" s="315"/>
      <c r="AD259" s="315"/>
      <c r="AE259" s="557"/>
      <c r="AF259" s="557"/>
      <c r="AG259" s="557"/>
      <c r="AH259" s="531">
        <f t="shared" si="37"/>
        <v>0.26</v>
      </c>
      <c r="AI259" s="96">
        <f t="shared" si="38"/>
        <v>0.26</v>
      </c>
      <c r="AJ259" s="65">
        <f t="shared" si="39"/>
        <v>1</v>
      </c>
      <c r="AK259" s="69">
        <f t="shared" si="40"/>
        <v>1.1111111111111112</v>
      </c>
      <c r="AL259" s="64" t="s">
        <v>4072</v>
      </c>
    </row>
    <row r="260" spans="1:38" s="77" customFormat="1" ht="15.75" hidden="1" customHeight="1" x14ac:dyDescent="0.25">
      <c r="A260" s="64">
        <v>257</v>
      </c>
      <c r="B260" s="64" t="s">
        <v>1087</v>
      </c>
      <c r="C260" s="64" t="s">
        <v>1712</v>
      </c>
      <c r="D260" s="64" t="s">
        <v>8</v>
      </c>
      <c r="E260" s="330" t="s">
        <v>1727</v>
      </c>
      <c r="F260" s="64" t="s">
        <v>1720</v>
      </c>
      <c r="G260" s="64" t="s">
        <v>1257</v>
      </c>
      <c r="H260" s="82">
        <v>0.8</v>
      </c>
      <c r="I260" s="64" t="s">
        <v>18</v>
      </c>
      <c r="J260" s="111">
        <v>0.02</v>
      </c>
      <c r="K260" s="68">
        <v>0</v>
      </c>
      <c r="L260" s="87"/>
      <c r="M260" s="111">
        <v>0.06</v>
      </c>
      <c r="N260" s="68">
        <v>0</v>
      </c>
      <c r="O260" s="102" t="s">
        <v>26</v>
      </c>
      <c r="P260" s="111">
        <v>0.02</v>
      </c>
      <c r="Q260" s="68">
        <v>0</v>
      </c>
      <c r="R260" s="67" t="s">
        <v>26</v>
      </c>
      <c r="S260" s="112">
        <v>0.03</v>
      </c>
      <c r="T260" s="64"/>
      <c r="U260" s="59"/>
      <c r="V260" s="114">
        <v>0.02</v>
      </c>
      <c r="W260" s="36"/>
      <c r="X260" s="315"/>
      <c r="Y260" s="187">
        <v>0.02</v>
      </c>
      <c r="Z260" s="36"/>
      <c r="AA260" s="184"/>
      <c r="AB260" s="315"/>
      <c r="AC260" s="315"/>
      <c r="AD260" s="315"/>
      <c r="AE260" s="557"/>
      <c r="AF260" s="557"/>
      <c r="AG260" s="557"/>
      <c r="AH260" s="531">
        <f t="shared" si="37"/>
        <v>0.16999999999999998</v>
      </c>
      <c r="AI260" s="96">
        <f t="shared" si="38"/>
        <v>0.16999999999999998</v>
      </c>
      <c r="AJ260" s="65">
        <f t="shared" si="39"/>
        <v>1</v>
      </c>
      <c r="AK260" s="69">
        <f t="shared" si="40"/>
        <v>1.25</v>
      </c>
      <c r="AL260" s="64" t="s">
        <v>4072</v>
      </c>
    </row>
    <row r="261" spans="1:38" s="77" customFormat="1" ht="15.75" hidden="1" customHeight="1" x14ac:dyDescent="0.25">
      <c r="A261" s="64">
        <v>258</v>
      </c>
      <c r="B261" s="64" t="s">
        <v>1087</v>
      </c>
      <c r="C261" s="64" t="s">
        <v>1712</v>
      </c>
      <c r="D261" s="64" t="s">
        <v>8</v>
      </c>
      <c r="E261" s="357" t="s">
        <v>1728</v>
      </c>
      <c r="F261" s="64" t="s">
        <v>1720</v>
      </c>
      <c r="G261" s="64" t="s">
        <v>1257</v>
      </c>
      <c r="H261" s="82">
        <v>0.85</v>
      </c>
      <c r="I261" s="64" t="s">
        <v>18</v>
      </c>
      <c r="J261" s="111">
        <v>0.03</v>
      </c>
      <c r="K261" s="68">
        <v>0</v>
      </c>
      <c r="L261" s="87"/>
      <c r="M261" s="111">
        <v>0.02</v>
      </c>
      <c r="N261" s="68">
        <v>0</v>
      </c>
      <c r="O261" s="102" t="s">
        <v>26</v>
      </c>
      <c r="P261" s="111">
        <v>0.03</v>
      </c>
      <c r="Q261" s="68">
        <v>0</v>
      </c>
      <c r="R261" s="67" t="s">
        <v>26</v>
      </c>
      <c r="S261" s="112">
        <v>0.02</v>
      </c>
      <c r="T261" s="64"/>
      <c r="U261" s="59"/>
      <c r="V261" s="114">
        <v>0.02</v>
      </c>
      <c r="W261" s="36"/>
      <c r="X261" s="315"/>
      <c r="Y261" s="187">
        <v>0</v>
      </c>
      <c r="Z261" s="36"/>
      <c r="AA261" s="184"/>
      <c r="AB261" s="315"/>
      <c r="AC261" s="315"/>
      <c r="AD261" s="315"/>
      <c r="AE261" s="557"/>
      <c r="AF261" s="557"/>
      <c r="AG261" s="557"/>
      <c r="AH261" s="531">
        <f t="shared" si="37"/>
        <v>0.12000000000000001</v>
      </c>
      <c r="AI261" s="96">
        <f t="shared" si="38"/>
        <v>0.12000000000000001</v>
      </c>
      <c r="AJ261" s="65">
        <f t="shared" si="39"/>
        <v>1</v>
      </c>
      <c r="AK261" s="69">
        <f t="shared" si="40"/>
        <v>1.1764705882352942</v>
      </c>
      <c r="AL261" s="64" t="s">
        <v>4072</v>
      </c>
    </row>
    <row r="262" spans="1:38" s="77" customFormat="1" ht="15.75" hidden="1" customHeight="1" x14ac:dyDescent="0.25">
      <c r="A262" s="64">
        <v>259</v>
      </c>
      <c r="B262" s="64" t="s">
        <v>1087</v>
      </c>
      <c r="C262" s="64" t="s">
        <v>1712</v>
      </c>
      <c r="D262" s="64" t="s">
        <v>1230</v>
      </c>
      <c r="E262" s="357" t="s">
        <v>1729</v>
      </c>
      <c r="F262" s="64" t="s">
        <v>1718</v>
      </c>
      <c r="G262" s="64" t="s">
        <v>1257</v>
      </c>
      <c r="H262" s="82">
        <v>0.9</v>
      </c>
      <c r="I262" s="64" t="s">
        <v>18</v>
      </c>
      <c r="J262" s="111">
        <v>0.05</v>
      </c>
      <c r="K262" s="68">
        <v>0</v>
      </c>
      <c r="L262" s="87"/>
      <c r="M262" s="111">
        <v>0.04</v>
      </c>
      <c r="N262" s="68">
        <v>0</v>
      </c>
      <c r="O262" s="67" t="s">
        <v>26</v>
      </c>
      <c r="P262" s="111">
        <v>0.02</v>
      </c>
      <c r="Q262" s="68">
        <v>0</v>
      </c>
      <c r="R262" s="85"/>
      <c r="S262" s="112">
        <v>0.03</v>
      </c>
      <c r="T262" s="64"/>
      <c r="U262" s="59"/>
      <c r="V262" s="114">
        <v>0.08</v>
      </c>
      <c r="W262" s="36"/>
      <c r="X262" s="315"/>
      <c r="Y262" s="187">
        <v>0.02</v>
      </c>
      <c r="Z262" s="36"/>
      <c r="AA262" s="184"/>
      <c r="AB262" s="315"/>
      <c r="AC262" s="315"/>
      <c r="AD262" s="315"/>
      <c r="AE262" s="557"/>
      <c r="AF262" s="557"/>
      <c r="AG262" s="557"/>
      <c r="AH262" s="531">
        <f t="shared" si="37"/>
        <v>0.24000000000000002</v>
      </c>
      <c r="AI262" s="96">
        <f t="shared" si="38"/>
        <v>0.24000000000000002</v>
      </c>
      <c r="AJ262" s="65">
        <f t="shared" si="39"/>
        <v>1</v>
      </c>
      <c r="AK262" s="69">
        <f t="shared" si="40"/>
        <v>1.1111111111111112</v>
      </c>
      <c r="AL262" s="64" t="s">
        <v>4072</v>
      </c>
    </row>
    <row r="263" spans="1:38" s="77" customFormat="1" ht="15.75" hidden="1" customHeight="1" x14ac:dyDescent="0.25">
      <c r="A263" s="64">
        <v>260</v>
      </c>
      <c r="B263" s="64" t="s">
        <v>1087</v>
      </c>
      <c r="C263" s="64" t="s">
        <v>1712</v>
      </c>
      <c r="D263" s="64" t="s">
        <v>8</v>
      </c>
      <c r="E263" s="357" t="s">
        <v>1730</v>
      </c>
      <c r="F263" s="64" t="s">
        <v>1720</v>
      </c>
      <c r="G263" s="64" t="s">
        <v>1257</v>
      </c>
      <c r="H263" s="82">
        <v>1</v>
      </c>
      <c r="I263" s="64" t="s">
        <v>18</v>
      </c>
      <c r="J263" s="111">
        <v>7.0000000000000007E-2</v>
      </c>
      <c r="K263" s="68">
        <v>0</v>
      </c>
      <c r="L263" s="87"/>
      <c r="M263" s="111">
        <v>0.06</v>
      </c>
      <c r="N263" s="68">
        <v>0</v>
      </c>
      <c r="O263" s="67" t="s">
        <v>26</v>
      </c>
      <c r="P263" s="111">
        <v>0.02</v>
      </c>
      <c r="Q263" s="68">
        <v>0</v>
      </c>
      <c r="R263" s="85"/>
      <c r="S263" s="112">
        <v>0.03</v>
      </c>
      <c r="T263" s="64"/>
      <c r="U263" s="59"/>
      <c r="V263" s="114">
        <v>0.2</v>
      </c>
      <c r="W263" s="36"/>
      <c r="X263" s="315"/>
      <c r="Y263" s="187">
        <v>0.05</v>
      </c>
      <c r="Z263" s="36"/>
      <c r="AA263" s="184"/>
      <c r="AB263" s="315"/>
      <c r="AC263" s="315"/>
      <c r="AD263" s="315"/>
      <c r="AE263" s="557"/>
      <c r="AF263" s="557"/>
      <c r="AG263" s="557"/>
      <c r="AH263" s="531">
        <f t="shared" si="37"/>
        <v>0.43</v>
      </c>
      <c r="AI263" s="96">
        <f t="shared" si="38"/>
        <v>0.43</v>
      </c>
      <c r="AJ263" s="65">
        <f t="shared" si="39"/>
        <v>1</v>
      </c>
      <c r="AK263" s="69">
        <f t="shared" si="40"/>
        <v>1</v>
      </c>
      <c r="AL263" s="64" t="s">
        <v>4072</v>
      </c>
    </row>
    <row r="264" spans="1:38" s="77" customFormat="1" ht="15.75" hidden="1" customHeight="1" x14ac:dyDescent="0.25">
      <c r="A264" s="64">
        <v>261</v>
      </c>
      <c r="B264" s="64" t="s">
        <v>1087</v>
      </c>
      <c r="C264" s="64" t="s">
        <v>1712</v>
      </c>
      <c r="D264" s="64" t="s">
        <v>8</v>
      </c>
      <c r="E264" s="327" t="s">
        <v>1731</v>
      </c>
      <c r="F264" s="64" t="s">
        <v>1720</v>
      </c>
      <c r="G264" s="64" t="s">
        <v>1257</v>
      </c>
      <c r="H264" s="82">
        <v>0.9</v>
      </c>
      <c r="I264" s="64" t="s">
        <v>18</v>
      </c>
      <c r="J264" s="111">
        <v>0</v>
      </c>
      <c r="K264" s="68">
        <v>0</v>
      </c>
      <c r="L264" s="83" t="s">
        <v>26</v>
      </c>
      <c r="M264" s="111">
        <v>0</v>
      </c>
      <c r="N264" s="68">
        <v>0</v>
      </c>
      <c r="O264" s="67" t="s">
        <v>26</v>
      </c>
      <c r="P264" s="111">
        <v>0</v>
      </c>
      <c r="Q264" s="68">
        <v>0</v>
      </c>
      <c r="R264" s="67" t="s">
        <v>26</v>
      </c>
      <c r="S264" s="112">
        <v>0</v>
      </c>
      <c r="T264" s="64"/>
      <c r="U264" s="59"/>
      <c r="V264" s="114">
        <v>0.02</v>
      </c>
      <c r="W264" s="36"/>
      <c r="X264" s="315"/>
      <c r="Y264" s="187">
        <v>0.02</v>
      </c>
      <c r="Z264" s="36"/>
      <c r="AA264" s="184"/>
      <c r="AB264" s="315"/>
      <c r="AC264" s="315"/>
      <c r="AD264" s="315"/>
      <c r="AE264" s="557"/>
      <c r="AF264" s="557"/>
      <c r="AG264" s="557"/>
      <c r="AH264" s="531">
        <f t="shared" si="37"/>
        <v>0.04</v>
      </c>
      <c r="AI264" s="96">
        <f t="shared" si="38"/>
        <v>0.04</v>
      </c>
      <c r="AJ264" s="65">
        <f t="shared" si="39"/>
        <v>1</v>
      </c>
      <c r="AK264" s="69">
        <f t="shared" si="40"/>
        <v>1.1111111111111112</v>
      </c>
      <c r="AL264" s="64" t="s">
        <v>4072</v>
      </c>
    </row>
    <row r="265" spans="1:38" s="77" customFormat="1" ht="15.75" hidden="1" customHeight="1" x14ac:dyDescent="0.25">
      <c r="A265" s="64">
        <v>262</v>
      </c>
      <c r="B265" s="64" t="s">
        <v>1087</v>
      </c>
      <c r="C265" s="64" t="s">
        <v>1712</v>
      </c>
      <c r="D265" s="64" t="s">
        <v>8</v>
      </c>
      <c r="E265" s="327" t="s">
        <v>1732</v>
      </c>
      <c r="F265" s="64" t="s">
        <v>1720</v>
      </c>
      <c r="G265" s="64" t="s">
        <v>1257</v>
      </c>
      <c r="H265" s="82">
        <v>0.9</v>
      </c>
      <c r="I265" s="64" t="s">
        <v>18</v>
      </c>
      <c r="J265" s="111">
        <v>0</v>
      </c>
      <c r="K265" s="68">
        <v>0</v>
      </c>
      <c r="L265" s="83" t="s">
        <v>26</v>
      </c>
      <c r="M265" s="111">
        <v>0</v>
      </c>
      <c r="N265" s="68">
        <v>0</v>
      </c>
      <c r="O265" s="67" t="s">
        <v>26</v>
      </c>
      <c r="P265" s="111">
        <v>0</v>
      </c>
      <c r="Q265" s="68">
        <v>0</v>
      </c>
      <c r="R265" s="67" t="s">
        <v>26</v>
      </c>
      <c r="S265" s="112">
        <v>0</v>
      </c>
      <c r="T265" s="64"/>
      <c r="U265" s="59"/>
      <c r="V265" s="114">
        <v>0</v>
      </c>
      <c r="W265" s="36"/>
      <c r="X265" s="315"/>
      <c r="Y265" s="187">
        <v>0</v>
      </c>
      <c r="Z265" s="36"/>
      <c r="AA265" s="184"/>
      <c r="AB265" s="315"/>
      <c r="AC265" s="315"/>
      <c r="AD265" s="315"/>
      <c r="AE265" s="557"/>
      <c r="AF265" s="557"/>
      <c r="AG265" s="557"/>
      <c r="AH265" s="531">
        <f t="shared" si="37"/>
        <v>0</v>
      </c>
      <c r="AI265" s="96">
        <f t="shared" si="38"/>
        <v>0</v>
      </c>
      <c r="AJ265" s="65" t="e">
        <f t="shared" si="39"/>
        <v>#DIV/0!</v>
      </c>
      <c r="AK265" s="69" t="e">
        <f t="shared" si="40"/>
        <v>#DIV/0!</v>
      </c>
      <c r="AL265" s="64" t="s">
        <v>4070</v>
      </c>
    </row>
    <row r="266" spans="1:38" s="77" customFormat="1" ht="15.75" hidden="1" customHeight="1" x14ac:dyDescent="0.25">
      <c r="A266" s="64">
        <v>263</v>
      </c>
      <c r="B266" s="64" t="s">
        <v>1087</v>
      </c>
      <c r="C266" s="64" t="s">
        <v>1712</v>
      </c>
      <c r="D266" s="64" t="s">
        <v>8</v>
      </c>
      <c r="E266" s="357" t="s">
        <v>1733</v>
      </c>
      <c r="F266" s="64" t="s">
        <v>1720</v>
      </c>
      <c r="G266" s="64" t="s">
        <v>1257</v>
      </c>
      <c r="H266" s="82">
        <v>0.9</v>
      </c>
      <c r="I266" s="64" t="s">
        <v>18</v>
      </c>
      <c r="J266" s="111">
        <v>0.1</v>
      </c>
      <c r="K266" s="68">
        <v>0</v>
      </c>
      <c r="L266" s="87"/>
      <c r="M266" s="111">
        <v>7.0000000000000007E-2</v>
      </c>
      <c r="N266" s="68">
        <v>0</v>
      </c>
      <c r="O266" s="67" t="s">
        <v>26</v>
      </c>
      <c r="P266" s="111">
        <v>7.0000000000000007E-2</v>
      </c>
      <c r="Q266" s="68">
        <v>0</v>
      </c>
      <c r="R266" s="85"/>
      <c r="S266" s="112">
        <v>7.0000000000000007E-2</v>
      </c>
      <c r="T266" s="64"/>
      <c r="U266" s="59"/>
      <c r="V266" s="114">
        <v>0.09</v>
      </c>
      <c r="W266" s="36"/>
      <c r="X266" s="315"/>
      <c r="Y266" s="187">
        <v>0</v>
      </c>
      <c r="Z266" s="36"/>
      <c r="AA266" s="184"/>
      <c r="AB266" s="315"/>
      <c r="AC266" s="315"/>
      <c r="AD266" s="315"/>
      <c r="AE266" s="557"/>
      <c r="AF266" s="557"/>
      <c r="AG266" s="557"/>
      <c r="AH266" s="531">
        <f t="shared" si="37"/>
        <v>0.4</v>
      </c>
      <c r="AI266" s="96">
        <f t="shared" si="38"/>
        <v>0.4</v>
      </c>
      <c r="AJ266" s="65">
        <f t="shared" si="39"/>
        <v>1</v>
      </c>
      <c r="AK266" s="69">
        <f t="shared" si="40"/>
        <v>1.1111111111111112</v>
      </c>
      <c r="AL266" s="64" t="s">
        <v>4072</v>
      </c>
    </row>
    <row r="267" spans="1:38" s="77" customFormat="1" ht="15.75" hidden="1" customHeight="1" x14ac:dyDescent="0.25">
      <c r="A267" s="64">
        <v>264</v>
      </c>
      <c r="B267" s="64" t="s">
        <v>534</v>
      </c>
      <c r="C267" s="64" t="s">
        <v>1734</v>
      </c>
      <c r="D267" s="64" t="s">
        <v>1254</v>
      </c>
      <c r="E267" s="90" t="s">
        <v>3701</v>
      </c>
      <c r="F267" s="64" t="s">
        <v>1735</v>
      </c>
      <c r="G267" s="86" t="s">
        <v>1224</v>
      </c>
      <c r="H267" s="82">
        <v>1</v>
      </c>
      <c r="I267" s="64" t="s">
        <v>18</v>
      </c>
      <c r="J267" s="66">
        <v>0</v>
      </c>
      <c r="K267" s="66">
        <v>0</v>
      </c>
      <c r="L267" s="83" t="s">
        <v>26</v>
      </c>
      <c r="M267" s="68">
        <v>0</v>
      </c>
      <c r="N267" s="68">
        <v>0</v>
      </c>
      <c r="O267" s="67" t="s">
        <v>26</v>
      </c>
      <c r="P267" s="66">
        <v>0</v>
      </c>
      <c r="Q267" s="66">
        <v>0</v>
      </c>
      <c r="R267" s="83" t="s">
        <v>26</v>
      </c>
      <c r="S267" s="68">
        <v>0</v>
      </c>
      <c r="T267" s="68">
        <v>0</v>
      </c>
      <c r="U267" s="67" t="s">
        <v>26</v>
      </c>
      <c r="V267" s="66">
        <v>0</v>
      </c>
      <c r="W267" s="66">
        <v>0</v>
      </c>
      <c r="X267" s="83" t="s">
        <v>26</v>
      </c>
      <c r="Y267" s="66">
        <v>0</v>
      </c>
      <c r="Z267" s="66">
        <v>0</v>
      </c>
      <c r="AA267" s="510" t="s">
        <v>26</v>
      </c>
      <c r="AB267" s="59"/>
      <c r="AC267" s="59"/>
      <c r="AD267" s="59"/>
      <c r="AE267" s="556"/>
      <c r="AF267" s="556"/>
      <c r="AG267" s="556"/>
      <c r="AH267" s="527">
        <f>J267+M267+P267</f>
        <v>0</v>
      </c>
      <c r="AI267" s="64">
        <f>K267+N267+Q267+T267</f>
        <v>0</v>
      </c>
      <c r="AJ267" s="69" t="e">
        <f t="shared" ref="AJ267:AJ293" si="41">+AH267/AI267</f>
        <v>#DIV/0!</v>
      </c>
      <c r="AK267" s="69" t="e">
        <f t="shared" ref="AK267:AK293" si="42">+AJ267/H267</f>
        <v>#DIV/0!</v>
      </c>
      <c r="AL267" s="64" t="s">
        <v>4070</v>
      </c>
    </row>
    <row r="268" spans="1:38" s="77" customFormat="1" ht="15.75" hidden="1" customHeight="1" x14ac:dyDescent="0.25">
      <c r="A268" s="64">
        <v>265</v>
      </c>
      <c r="B268" s="64" t="s">
        <v>534</v>
      </c>
      <c r="C268" s="64" t="s">
        <v>1734</v>
      </c>
      <c r="D268" s="64" t="s">
        <v>1225</v>
      </c>
      <c r="E268" s="59" t="s">
        <v>1736</v>
      </c>
      <c r="F268" s="64" t="s">
        <v>1737</v>
      </c>
      <c r="G268" s="86" t="s">
        <v>1224</v>
      </c>
      <c r="H268" s="82">
        <v>1</v>
      </c>
      <c r="I268" s="64" t="s">
        <v>18</v>
      </c>
      <c r="J268" s="66">
        <v>0</v>
      </c>
      <c r="K268" s="66">
        <v>0</v>
      </c>
      <c r="L268" s="83" t="s">
        <v>26</v>
      </c>
      <c r="M268" s="66">
        <v>0</v>
      </c>
      <c r="N268" s="66">
        <v>0</v>
      </c>
      <c r="O268" s="83" t="s">
        <v>26</v>
      </c>
      <c r="P268" s="66">
        <v>0</v>
      </c>
      <c r="Q268" s="66">
        <v>0</v>
      </c>
      <c r="R268" s="83" t="s">
        <v>26</v>
      </c>
      <c r="S268" s="68">
        <v>0</v>
      </c>
      <c r="T268" s="68">
        <v>0</v>
      </c>
      <c r="U268" s="67" t="s">
        <v>26</v>
      </c>
      <c r="V268" s="66">
        <v>0</v>
      </c>
      <c r="W268" s="66">
        <v>0</v>
      </c>
      <c r="X268" s="83" t="s">
        <v>26</v>
      </c>
      <c r="Y268" s="66">
        <v>0</v>
      </c>
      <c r="Z268" s="66">
        <v>0</v>
      </c>
      <c r="AA268" s="510" t="s">
        <v>26</v>
      </c>
      <c r="AB268" s="59"/>
      <c r="AC268" s="59"/>
      <c r="AD268" s="59"/>
      <c r="AE268" s="556"/>
      <c r="AF268" s="556"/>
      <c r="AG268" s="556"/>
      <c r="AH268" s="527">
        <f>J268+M268+P268</f>
        <v>0</v>
      </c>
      <c r="AI268" s="64">
        <f>K268+N268+Q268+T268</f>
        <v>0</v>
      </c>
      <c r="AJ268" s="69" t="e">
        <f t="shared" si="41"/>
        <v>#DIV/0!</v>
      </c>
      <c r="AK268" s="69" t="e">
        <f t="shared" si="42"/>
        <v>#DIV/0!</v>
      </c>
      <c r="AL268" s="64" t="s">
        <v>4070</v>
      </c>
    </row>
    <row r="269" spans="1:38" s="77" customFormat="1" ht="15.75" hidden="1" customHeight="1" x14ac:dyDescent="0.25">
      <c r="A269" s="64">
        <v>266</v>
      </c>
      <c r="B269" s="64" t="s">
        <v>534</v>
      </c>
      <c r="C269" s="64" t="s">
        <v>1734</v>
      </c>
      <c r="D269" s="64" t="s">
        <v>1230</v>
      </c>
      <c r="E269" s="59" t="s">
        <v>3654</v>
      </c>
      <c r="F269" s="64" t="s">
        <v>1738</v>
      </c>
      <c r="G269" s="64" t="s">
        <v>1257</v>
      </c>
      <c r="H269" s="82">
        <v>1</v>
      </c>
      <c r="I269" s="64" t="s">
        <v>18</v>
      </c>
      <c r="J269" s="66">
        <v>0</v>
      </c>
      <c r="K269" s="66">
        <v>0</v>
      </c>
      <c r="L269" s="83" t="s">
        <v>26</v>
      </c>
      <c r="M269" s="68">
        <v>0</v>
      </c>
      <c r="N269" s="68">
        <v>0</v>
      </c>
      <c r="O269" s="67" t="s">
        <v>26</v>
      </c>
      <c r="P269" s="68">
        <v>0</v>
      </c>
      <c r="Q269" s="68">
        <v>0</v>
      </c>
      <c r="R269" s="67" t="s">
        <v>26</v>
      </c>
      <c r="S269" s="68">
        <v>0</v>
      </c>
      <c r="T269" s="68">
        <v>0</v>
      </c>
      <c r="U269" s="67" t="s">
        <v>26</v>
      </c>
      <c r="V269" s="66">
        <v>0</v>
      </c>
      <c r="W269" s="66">
        <v>0</v>
      </c>
      <c r="X269" s="83" t="s">
        <v>26</v>
      </c>
      <c r="Y269" s="36">
        <v>53</v>
      </c>
      <c r="Z269" s="36">
        <v>53</v>
      </c>
      <c r="AA269" s="184" t="s">
        <v>3818</v>
      </c>
      <c r="AB269" s="315"/>
      <c r="AC269" s="315"/>
      <c r="AD269" s="315"/>
      <c r="AE269" s="557"/>
      <c r="AF269" s="557"/>
      <c r="AG269" s="557"/>
      <c r="AH269" s="527">
        <f t="shared" ref="AH269:AI271" si="43">J269+M269+P269+S269+V269+Y269</f>
        <v>53</v>
      </c>
      <c r="AI269" s="64">
        <f t="shared" si="43"/>
        <v>53</v>
      </c>
      <c r="AJ269" s="96">
        <f t="shared" si="41"/>
        <v>1</v>
      </c>
      <c r="AK269" s="96">
        <f t="shared" si="42"/>
        <v>1</v>
      </c>
      <c r="AL269" s="64" t="s">
        <v>4072</v>
      </c>
    </row>
    <row r="270" spans="1:38" s="77" customFormat="1" ht="15.75" hidden="1" customHeight="1" x14ac:dyDescent="0.25">
      <c r="A270" s="64">
        <v>267</v>
      </c>
      <c r="B270" s="64" t="s">
        <v>534</v>
      </c>
      <c r="C270" s="64" t="s">
        <v>1734</v>
      </c>
      <c r="D270" s="64" t="s">
        <v>8</v>
      </c>
      <c r="E270" s="324" t="s">
        <v>1739</v>
      </c>
      <c r="F270" s="64" t="s">
        <v>1740</v>
      </c>
      <c r="G270" s="64" t="s">
        <v>1228</v>
      </c>
      <c r="H270" s="82">
        <v>1</v>
      </c>
      <c r="I270" s="64" t="s">
        <v>18</v>
      </c>
      <c r="J270" s="64">
        <v>1</v>
      </c>
      <c r="K270" s="64">
        <v>1</v>
      </c>
      <c r="L270" s="70" t="s">
        <v>2583</v>
      </c>
      <c r="M270" s="64">
        <v>14</v>
      </c>
      <c r="N270" s="64">
        <v>14</v>
      </c>
      <c r="O270" s="84" t="s">
        <v>2544</v>
      </c>
      <c r="P270" s="64">
        <v>31</v>
      </c>
      <c r="Q270" s="64">
        <v>31</v>
      </c>
      <c r="R270" s="85" t="s">
        <v>2950</v>
      </c>
      <c r="S270" s="64">
        <v>1</v>
      </c>
      <c r="T270" s="64">
        <v>1</v>
      </c>
      <c r="U270" s="73" t="s">
        <v>3072</v>
      </c>
      <c r="V270" s="36">
        <v>6</v>
      </c>
      <c r="W270" s="36">
        <v>6</v>
      </c>
      <c r="X270" s="315" t="s">
        <v>3587</v>
      </c>
      <c r="Y270" s="36">
        <v>0</v>
      </c>
      <c r="Z270" s="36">
        <v>0</v>
      </c>
      <c r="AA270" s="184" t="s">
        <v>3819</v>
      </c>
      <c r="AB270" s="315"/>
      <c r="AC270" s="315"/>
      <c r="AD270" s="315"/>
      <c r="AE270" s="557"/>
      <c r="AF270" s="557"/>
      <c r="AG270" s="557"/>
      <c r="AH270" s="527">
        <f t="shared" si="43"/>
        <v>53</v>
      </c>
      <c r="AI270" s="64">
        <f t="shared" si="43"/>
        <v>53</v>
      </c>
      <c r="AJ270" s="96">
        <f t="shared" si="41"/>
        <v>1</v>
      </c>
      <c r="AK270" s="96">
        <f t="shared" si="42"/>
        <v>1</v>
      </c>
      <c r="AL270" s="64" t="s">
        <v>4072</v>
      </c>
    </row>
    <row r="271" spans="1:38" s="77" customFormat="1" ht="15.75" hidden="1" customHeight="1" x14ac:dyDescent="0.25">
      <c r="A271" s="64">
        <v>268</v>
      </c>
      <c r="B271" s="64" t="s">
        <v>534</v>
      </c>
      <c r="C271" s="64" t="s">
        <v>1734</v>
      </c>
      <c r="D271" s="64" t="s">
        <v>8</v>
      </c>
      <c r="E271" s="324" t="s">
        <v>1741</v>
      </c>
      <c r="F271" s="64" t="s">
        <v>1742</v>
      </c>
      <c r="G271" s="64" t="s">
        <v>1228</v>
      </c>
      <c r="H271" s="82">
        <v>1</v>
      </c>
      <c r="I271" s="64" t="s">
        <v>18</v>
      </c>
      <c r="J271" s="64">
        <v>1</v>
      </c>
      <c r="K271" s="64">
        <v>1</v>
      </c>
      <c r="L271" s="70" t="s">
        <v>2584</v>
      </c>
      <c r="M271" s="64">
        <v>14</v>
      </c>
      <c r="N271" s="64">
        <v>14</v>
      </c>
      <c r="O271" s="84" t="s">
        <v>2545</v>
      </c>
      <c r="P271" s="64">
        <v>31</v>
      </c>
      <c r="Q271" s="64">
        <v>31</v>
      </c>
      <c r="R271" s="85" t="s">
        <v>2949</v>
      </c>
      <c r="S271" s="64">
        <v>1</v>
      </c>
      <c r="T271" s="64">
        <v>1</v>
      </c>
      <c r="U271" s="73" t="s">
        <v>3073</v>
      </c>
      <c r="V271" s="36">
        <v>6</v>
      </c>
      <c r="W271" s="36">
        <v>6</v>
      </c>
      <c r="X271" s="315" t="s">
        <v>3588</v>
      </c>
      <c r="Y271" s="36">
        <v>0</v>
      </c>
      <c r="Z271" s="36">
        <v>0</v>
      </c>
      <c r="AA271" s="184" t="s">
        <v>3820</v>
      </c>
      <c r="AB271" s="315"/>
      <c r="AC271" s="315"/>
      <c r="AD271" s="315"/>
      <c r="AE271" s="557"/>
      <c r="AF271" s="557"/>
      <c r="AG271" s="557"/>
      <c r="AH271" s="527">
        <f t="shared" si="43"/>
        <v>53</v>
      </c>
      <c r="AI271" s="64">
        <f t="shared" si="43"/>
        <v>53</v>
      </c>
      <c r="AJ271" s="96">
        <f t="shared" si="41"/>
        <v>1</v>
      </c>
      <c r="AK271" s="96">
        <f t="shared" si="42"/>
        <v>1</v>
      </c>
      <c r="AL271" s="64" t="s">
        <v>4072</v>
      </c>
    </row>
    <row r="272" spans="1:38" s="77" customFormat="1" ht="15.75" hidden="1" customHeight="1" x14ac:dyDescent="0.25">
      <c r="A272" s="64">
        <v>269</v>
      </c>
      <c r="B272" s="64" t="s">
        <v>534</v>
      </c>
      <c r="C272" s="64" t="s">
        <v>1734</v>
      </c>
      <c r="D272" s="64" t="s">
        <v>1230</v>
      </c>
      <c r="E272" s="330" t="s">
        <v>1743</v>
      </c>
      <c r="F272" s="64" t="s">
        <v>1744</v>
      </c>
      <c r="G272" s="86" t="s">
        <v>1257</v>
      </c>
      <c r="H272" s="82">
        <v>1</v>
      </c>
      <c r="I272" s="64" t="s">
        <v>18</v>
      </c>
      <c r="J272" s="64">
        <v>5</v>
      </c>
      <c r="K272" s="64">
        <v>5</v>
      </c>
      <c r="L272" s="61" t="s">
        <v>2585</v>
      </c>
      <c r="M272" s="79">
        <v>18</v>
      </c>
      <c r="N272" s="64">
        <v>18</v>
      </c>
      <c r="O272" s="84" t="s">
        <v>2546</v>
      </c>
      <c r="P272" s="64">
        <v>0</v>
      </c>
      <c r="Q272" s="64">
        <v>0</v>
      </c>
      <c r="R272" s="85" t="s">
        <v>2948</v>
      </c>
      <c r="S272" s="64">
        <v>0</v>
      </c>
      <c r="T272" s="64">
        <v>0</v>
      </c>
      <c r="U272" s="59"/>
      <c r="V272" s="36">
        <v>3</v>
      </c>
      <c r="W272" s="36">
        <v>3</v>
      </c>
      <c r="X272" s="315" t="s">
        <v>3589</v>
      </c>
      <c r="Y272" s="36">
        <v>26</v>
      </c>
      <c r="Z272" s="36">
        <v>26</v>
      </c>
      <c r="AA272" s="184" t="s">
        <v>3821</v>
      </c>
      <c r="AB272" s="315"/>
      <c r="AC272" s="315"/>
      <c r="AD272" s="315"/>
      <c r="AE272" s="557"/>
      <c r="AF272" s="557"/>
      <c r="AG272" s="557"/>
      <c r="AH272" s="527">
        <f>Y272</f>
        <v>26</v>
      </c>
      <c r="AI272" s="64">
        <f>Z272</f>
        <v>26</v>
      </c>
      <c r="AJ272" s="96">
        <f t="shared" si="41"/>
        <v>1</v>
      </c>
      <c r="AK272" s="96">
        <f t="shared" si="42"/>
        <v>1</v>
      </c>
      <c r="AL272" s="64" t="s">
        <v>4072</v>
      </c>
    </row>
    <row r="273" spans="1:38" s="77" customFormat="1" ht="15.75" hidden="1" customHeight="1" x14ac:dyDescent="0.25">
      <c r="A273" s="64">
        <v>270</v>
      </c>
      <c r="B273" s="64" t="s">
        <v>534</v>
      </c>
      <c r="C273" s="64" t="s">
        <v>1734</v>
      </c>
      <c r="D273" s="64" t="s">
        <v>8</v>
      </c>
      <c r="E273" s="324" t="s">
        <v>1745</v>
      </c>
      <c r="F273" s="64" t="s">
        <v>1746</v>
      </c>
      <c r="G273" s="64" t="s">
        <v>1228</v>
      </c>
      <c r="H273" s="82">
        <v>1</v>
      </c>
      <c r="I273" s="64" t="s">
        <v>18</v>
      </c>
      <c r="J273" s="64">
        <v>10</v>
      </c>
      <c r="K273" s="64">
        <v>10</v>
      </c>
      <c r="L273" s="70" t="s">
        <v>2586</v>
      </c>
      <c r="M273" s="64">
        <v>16</v>
      </c>
      <c r="N273" s="64">
        <v>16</v>
      </c>
      <c r="O273" s="84" t="s">
        <v>2547</v>
      </c>
      <c r="P273" s="64">
        <v>21</v>
      </c>
      <c r="Q273" s="64">
        <v>21</v>
      </c>
      <c r="R273" s="85" t="s">
        <v>2947</v>
      </c>
      <c r="S273" s="64">
        <v>16</v>
      </c>
      <c r="T273" s="64">
        <v>16</v>
      </c>
      <c r="U273" s="73" t="s">
        <v>3074</v>
      </c>
      <c r="V273" s="36">
        <v>30</v>
      </c>
      <c r="W273" s="36">
        <v>30</v>
      </c>
      <c r="X273" s="315" t="s">
        <v>3590</v>
      </c>
      <c r="Y273" s="36">
        <v>38</v>
      </c>
      <c r="Z273" s="36">
        <v>38</v>
      </c>
      <c r="AA273" s="184" t="s">
        <v>3822</v>
      </c>
      <c r="AB273" s="315"/>
      <c r="AC273" s="315"/>
      <c r="AD273" s="315"/>
      <c r="AE273" s="557"/>
      <c r="AF273" s="557"/>
      <c r="AG273" s="557"/>
      <c r="AH273" s="527">
        <f t="shared" ref="AH273:AH293" si="44">J273+M273+P273+S273+V273+Y273</f>
        <v>131</v>
      </c>
      <c r="AI273" s="64">
        <f t="shared" ref="AI273:AI293" si="45">K273+N273+Q273+T273+W273+Z273</f>
        <v>131</v>
      </c>
      <c r="AJ273" s="96">
        <f t="shared" si="41"/>
        <v>1</v>
      </c>
      <c r="AK273" s="96">
        <f t="shared" si="42"/>
        <v>1</v>
      </c>
      <c r="AL273" s="64" t="s">
        <v>4072</v>
      </c>
    </row>
    <row r="274" spans="1:38" s="77" customFormat="1" ht="15.75" hidden="1" customHeight="1" x14ac:dyDescent="0.25">
      <c r="A274" s="64">
        <v>271</v>
      </c>
      <c r="B274" s="64" t="s">
        <v>534</v>
      </c>
      <c r="C274" s="64" t="s">
        <v>1734</v>
      </c>
      <c r="D274" s="64" t="s">
        <v>8</v>
      </c>
      <c r="E274" s="139" t="s">
        <v>3702</v>
      </c>
      <c r="F274" s="86" t="s">
        <v>3703</v>
      </c>
      <c r="G274" s="64" t="s">
        <v>1228</v>
      </c>
      <c r="H274" s="82">
        <v>1</v>
      </c>
      <c r="I274" s="64" t="s">
        <v>18</v>
      </c>
      <c r="J274" s="64">
        <v>39</v>
      </c>
      <c r="K274" s="64">
        <v>39</v>
      </c>
      <c r="L274" s="70" t="s">
        <v>2587</v>
      </c>
      <c r="M274" s="64">
        <v>63</v>
      </c>
      <c r="N274" s="64">
        <v>63</v>
      </c>
      <c r="O274" s="84" t="s">
        <v>2548</v>
      </c>
      <c r="P274" s="64">
        <v>40</v>
      </c>
      <c r="Q274" s="64">
        <v>40</v>
      </c>
      <c r="R274" s="85" t="s">
        <v>2946</v>
      </c>
      <c r="S274" s="64">
        <v>22</v>
      </c>
      <c r="T274" s="64">
        <v>22</v>
      </c>
      <c r="U274" s="73" t="s">
        <v>3075</v>
      </c>
      <c r="V274" s="36">
        <v>76</v>
      </c>
      <c r="W274" s="36">
        <v>76</v>
      </c>
      <c r="X274" s="315" t="s">
        <v>3591</v>
      </c>
      <c r="Y274" s="36">
        <v>52</v>
      </c>
      <c r="Z274" s="36">
        <v>52</v>
      </c>
      <c r="AA274" s="184" t="s">
        <v>3823</v>
      </c>
      <c r="AB274" s="315"/>
      <c r="AC274" s="315"/>
      <c r="AD274" s="315"/>
      <c r="AE274" s="557"/>
      <c r="AF274" s="557"/>
      <c r="AG274" s="557"/>
      <c r="AH274" s="527">
        <f t="shared" si="44"/>
        <v>292</v>
      </c>
      <c r="AI274" s="64">
        <f t="shared" si="45"/>
        <v>292</v>
      </c>
      <c r="AJ274" s="96">
        <f t="shared" si="41"/>
        <v>1</v>
      </c>
      <c r="AK274" s="96">
        <f t="shared" si="42"/>
        <v>1</v>
      </c>
      <c r="AL274" s="64" t="s">
        <v>4072</v>
      </c>
    </row>
    <row r="275" spans="1:38" s="77" customFormat="1" ht="15.75" hidden="1" customHeight="1" x14ac:dyDescent="0.25">
      <c r="A275" s="64">
        <v>421</v>
      </c>
      <c r="B275" s="64" t="s">
        <v>828</v>
      </c>
      <c r="C275" s="64" t="s">
        <v>2028</v>
      </c>
      <c r="D275" s="64" t="s">
        <v>1254</v>
      </c>
      <c r="E275" s="328" t="s">
        <v>3690</v>
      </c>
      <c r="F275" s="271" t="s">
        <v>3691</v>
      </c>
      <c r="G275" s="86" t="s">
        <v>1224</v>
      </c>
      <c r="H275" s="117">
        <v>1</v>
      </c>
      <c r="I275" s="82" t="s">
        <v>18</v>
      </c>
      <c r="J275" s="14"/>
      <c r="K275" s="14"/>
      <c r="L275" s="21"/>
      <c r="M275" s="14"/>
      <c r="N275" s="14"/>
      <c r="O275" s="13"/>
      <c r="P275" s="165"/>
      <c r="Q275" s="165"/>
      <c r="R275" s="166"/>
      <c r="S275" s="14"/>
      <c r="T275" s="14"/>
      <c r="U275" s="83"/>
      <c r="V275" s="14"/>
      <c r="W275" s="48"/>
      <c r="X275" s="447"/>
      <c r="Y275" s="48"/>
      <c r="Z275" s="48"/>
      <c r="AA275" s="184"/>
      <c r="AB275" s="315"/>
      <c r="AC275" s="315"/>
      <c r="AD275" s="315"/>
      <c r="AE275" s="557"/>
      <c r="AF275" s="557"/>
      <c r="AG275" s="557"/>
      <c r="AH275" s="527">
        <f t="shared" si="44"/>
        <v>0</v>
      </c>
      <c r="AI275" s="64">
        <f t="shared" si="45"/>
        <v>0</v>
      </c>
      <c r="AJ275" s="96" t="e">
        <f t="shared" si="41"/>
        <v>#DIV/0!</v>
      </c>
      <c r="AK275" s="96" t="e">
        <f t="shared" si="42"/>
        <v>#DIV/0!</v>
      </c>
      <c r="AL275" s="64" t="s">
        <v>4070</v>
      </c>
    </row>
    <row r="276" spans="1:38" s="77" customFormat="1" ht="15.75" hidden="1" customHeight="1" x14ac:dyDescent="0.25">
      <c r="A276" s="64">
        <v>422</v>
      </c>
      <c r="B276" s="64" t="s">
        <v>828</v>
      </c>
      <c r="C276" s="64" t="s">
        <v>2028</v>
      </c>
      <c r="D276" s="64" t="s">
        <v>1225</v>
      </c>
      <c r="E276" s="328" t="s">
        <v>3692</v>
      </c>
      <c r="F276" s="271" t="s">
        <v>3693</v>
      </c>
      <c r="G276" s="86" t="s">
        <v>1224</v>
      </c>
      <c r="H276" s="117">
        <v>1</v>
      </c>
      <c r="I276" s="82" t="s">
        <v>18</v>
      </c>
      <c r="J276" s="14"/>
      <c r="K276" s="14"/>
      <c r="L276" s="21"/>
      <c r="M276" s="14"/>
      <c r="N276" s="14"/>
      <c r="O276" s="13"/>
      <c r="P276" s="165"/>
      <c r="Q276" s="165"/>
      <c r="R276" s="166"/>
      <c r="S276" s="14"/>
      <c r="T276" s="14"/>
      <c r="U276" s="83"/>
      <c r="V276" s="14"/>
      <c r="W276" s="48"/>
      <c r="X276" s="447"/>
      <c r="Y276" s="48"/>
      <c r="Z276" s="48"/>
      <c r="AA276" s="184"/>
      <c r="AB276" s="315"/>
      <c r="AC276" s="315"/>
      <c r="AD276" s="315"/>
      <c r="AE276" s="557"/>
      <c r="AF276" s="557"/>
      <c r="AG276" s="557"/>
      <c r="AH276" s="527">
        <f t="shared" si="44"/>
        <v>0</v>
      </c>
      <c r="AI276" s="64">
        <f t="shared" si="45"/>
        <v>0</v>
      </c>
      <c r="AJ276" s="96" t="e">
        <f t="shared" si="41"/>
        <v>#DIV/0!</v>
      </c>
      <c r="AK276" s="96" t="e">
        <f t="shared" si="42"/>
        <v>#DIV/0!</v>
      </c>
      <c r="AL276" s="64" t="s">
        <v>4070</v>
      </c>
    </row>
    <row r="277" spans="1:38" s="77" customFormat="1" ht="15.75" hidden="1" customHeight="1" x14ac:dyDescent="0.25">
      <c r="A277" s="64">
        <v>423</v>
      </c>
      <c r="B277" s="64" t="s">
        <v>828</v>
      </c>
      <c r="C277" s="64" t="s">
        <v>2028</v>
      </c>
      <c r="D277" s="64" t="s">
        <v>1230</v>
      </c>
      <c r="E277" s="324" t="s">
        <v>2029</v>
      </c>
      <c r="F277" s="120" t="s">
        <v>2030</v>
      </c>
      <c r="G277" s="86" t="s">
        <v>1238</v>
      </c>
      <c r="H277" s="117">
        <v>1</v>
      </c>
      <c r="I277" s="82" t="s">
        <v>18</v>
      </c>
      <c r="J277" s="14"/>
      <c r="K277" s="14"/>
      <c r="L277" s="21"/>
      <c r="M277" s="14"/>
      <c r="N277" s="14"/>
      <c r="O277" s="153"/>
      <c r="P277" s="167">
        <v>24</v>
      </c>
      <c r="Q277" s="167">
        <v>24</v>
      </c>
      <c r="R277" s="219" t="s">
        <v>2650</v>
      </c>
      <c r="S277" s="14"/>
      <c r="T277" s="14"/>
      <c r="U277" s="21"/>
      <c r="V277" s="14"/>
      <c r="W277" s="48"/>
      <c r="X277" s="183"/>
      <c r="Y277" s="49">
        <v>39</v>
      </c>
      <c r="Z277" s="49">
        <v>39</v>
      </c>
      <c r="AA277" s="184"/>
      <c r="AB277" s="315"/>
      <c r="AC277" s="315"/>
      <c r="AD277" s="315"/>
      <c r="AE277" s="557"/>
      <c r="AF277" s="557"/>
      <c r="AG277" s="557"/>
      <c r="AH277" s="527">
        <f t="shared" si="44"/>
        <v>63</v>
      </c>
      <c r="AI277" s="64">
        <f t="shared" si="45"/>
        <v>63</v>
      </c>
      <c r="AJ277" s="96">
        <f t="shared" si="41"/>
        <v>1</v>
      </c>
      <c r="AK277" s="96">
        <f t="shared" si="42"/>
        <v>1</v>
      </c>
      <c r="AL277" s="64" t="s">
        <v>4072</v>
      </c>
    </row>
    <row r="278" spans="1:38" s="77" customFormat="1" ht="15.75" hidden="1" customHeight="1" x14ac:dyDescent="0.25">
      <c r="A278" s="64">
        <v>424</v>
      </c>
      <c r="B278" s="64" t="s">
        <v>828</v>
      </c>
      <c r="C278" s="64" t="s">
        <v>2028</v>
      </c>
      <c r="D278" s="64" t="s">
        <v>8</v>
      </c>
      <c r="E278" s="330" t="s">
        <v>2590</v>
      </c>
      <c r="F278" s="120" t="s">
        <v>2031</v>
      </c>
      <c r="G278" s="86" t="s">
        <v>1228</v>
      </c>
      <c r="H278" s="117">
        <v>1</v>
      </c>
      <c r="I278" s="82" t="s">
        <v>18</v>
      </c>
      <c r="J278" s="9">
        <v>1</v>
      </c>
      <c r="K278" s="9">
        <v>1</v>
      </c>
      <c r="L278" s="10" t="s">
        <v>26</v>
      </c>
      <c r="M278" s="9">
        <v>2</v>
      </c>
      <c r="N278" s="9">
        <v>2</v>
      </c>
      <c r="O278" s="154" t="s">
        <v>2455</v>
      </c>
      <c r="P278" s="168">
        <v>2</v>
      </c>
      <c r="Q278" s="168">
        <v>2</v>
      </c>
      <c r="R278" s="219" t="s">
        <v>2650</v>
      </c>
      <c r="S278" s="9">
        <v>2</v>
      </c>
      <c r="T278" s="9">
        <v>2</v>
      </c>
      <c r="U278" s="10" t="s">
        <v>2650</v>
      </c>
      <c r="V278" s="9">
        <v>0</v>
      </c>
      <c r="W278" s="5">
        <v>0</v>
      </c>
      <c r="X278" s="183"/>
      <c r="Y278" s="9">
        <v>1</v>
      </c>
      <c r="Z278" s="9">
        <v>1</v>
      </c>
      <c r="AA278" s="184"/>
      <c r="AB278" s="315"/>
      <c r="AC278" s="315"/>
      <c r="AD278" s="315"/>
      <c r="AE278" s="557"/>
      <c r="AF278" s="557"/>
      <c r="AG278" s="557"/>
      <c r="AH278" s="527">
        <f t="shared" si="44"/>
        <v>8</v>
      </c>
      <c r="AI278" s="64">
        <f t="shared" si="45"/>
        <v>8</v>
      </c>
      <c r="AJ278" s="96">
        <f t="shared" si="41"/>
        <v>1</v>
      </c>
      <c r="AK278" s="96">
        <f t="shared" si="42"/>
        <v>1</v>
      </c>
      <c r="AL278" s="64" t="s">
        <v>4072</v>
      </c>
    </row>
    <row r="279" spans="1:38" s="77" customFormat="1" ht="15.75" hidden="1" customHeight="1" x14ac:dyDescent="0.25">
      <c r="A279" s="64">
        <v>425</v>
      </c>
      <c r="B279" s="64" t="s">
        <v>828</v>
      </c>
      <c r="C279" s="64" t="s">
        <v>2028</v>
      </c>
      <c r="D279" s="64" t="s">
        <v>8</v>
      </c>
      <c r="E279" s="330" t="s">
        <v>2032</v>
      </c>
      <c r="F279" s="120" t="s">
        <v>2033</v>
      </c>
      <c r="G279" s="86" t="s">
        <v>1228</v>
      </c>
      <c r="H279" s="117">
        <v>1</v>
      </c>
      <c r="I279" s="82" t="s">
        <v>18</v>
      </c>
      <c r="J279" s="9">
        <v>9</v>
      </c>
      <c r="K279" s="9">
        <v>9</v>
      </c>
      <c r="L279" s="10" t="s">
        <v>26</v>
      </c>
      <c r="M279" s="9">
        <v>11</v>
      </c>
      <c r="N279" s="9">
        <v>11</v>
      </c>
      <c r="O279" s="154" t="s">
        <v>2456</v>
      </c>
      <c r="P279" s="168">
        <v>22</v>
      </c>
      <c r="Q279" s="168">
        <v>22</v>
      </c>
      <c r="R279" s="219" t="s">
        <v>2650</v>
      </c>
      <c r="S279" s="9">
        <v>16</v>
      </c>
      <c r="T279" s="9">
        <v>16</v>
      </c>
      <c r="U279" s="10" t="s">
        <v>2650</v>
      </c>
      <c r="V279" s="9">
        <v>27</v>
      </c>
      <c r="W279" s="5">
        <v>27</v>
      </c>
      <c r="X279" s="183"/>
      <c r="Y279" s="9">
        <v>22</v>
      </c>
      <c r="Z279" s="9">
        <v>22</v>
      </c>
      <c r="AA279" s="184"/>
      <c r="AB279" s="315"/>
      <c r="AC279" s="315"/>
      <c r="AD279" s="315"/>
      <c r="AE279" s="557"/>
      <c r="AF279" s="557"/>
      <c r="AG279" s="557"/>
      <c r="AH279" s="527">
        <f t="shared" si="44"/>
        <v>107</v>
      </c>
      <c r="AI279" s="64">
        <f t="shared" si="45"/>
        <v>107</v>
      </c>
      <c r="AJ279" s="96">
        <f t="shared" si="41"/>
        <v>1</v>
      </c>
      <c r="AK279" s="96">
        <f t="shared" si="42"/>
        <v>1</v>
      </c>
      <c r="AL279" s="64" t="s">
        <v>4072</v>
      </c>
    </row>
    <row r="280" spans="1:38" s="77" customFormat="1" ht="15.75" hidden="1" customHeight="1" x14ac:dyDescent="0.25">
      <c r="A280" s="64">
        <v>426</v>
      </c>
      <c r="B280" s="64" t="s">
        <v>828</v>
      </c>
      <c r="C280" s="64" t="s">
        <v>2028</v>
      </c>
      <c r="D280" s="64" t="s">
        <v>1230</v>
      </c>
      <c r="E280" s="324" t="s">
        <v>2034</v>
      </c>
      <c r="F280" s="120" t="s">
        <v>3664</v>
      </c>
      <c r="G280" s="86" t="s">
        <v>1238</v>
      </c>
      <c r="H280" s="117">
        <v>1</v>
      </c>
      <c r="I280" s="82" t="s">
        <v>18</v>
      </c>
      <c r="J280" s="14"/>
      <c r="K280" s="14"/>
      <c r="L280" s="21"/>
      <c r="M280" s="14"/>
      <c r="N280" s="14"/>
      <c r="O280" s="153"/>
      <c r="P280" s="167">
        <v>90</v>
      </c>
      <c r="Q280" s="167">
        <v>90</v>
      </c>
      <c r="R280" s="219" t="s">
        <v>713</v>
      </c>
      <c r="S280" s="14"/>
      <c r="T280" s="14"/>
      <c r="U280" s="21"/>
      <c r="V280" s="14"/>
      <c r="W280" s="48"/>
      <c r="X280" s="447"/>
      <c r="Y280" s="49">
        <v>39</v>
      </c>
      <c r="Z280" s="49">
        <v>39</v>
      </c>
      <c r="AA280" s="184"/>
      <c r="AB280" s="315"/>
      <c r="AC280" s="315"/>
      <c r="AD280" s="315"/>
      <c r="AE280" s="557"/>
      <c r="AF280" s="557"/>
      <c r="AG280" s="557"/>
      <c r="AH280" s="527">
        <f t="shared" si="44"/>
        <v>129</v>
      </c>
      <c r="AI280" s="64">
        <f t="shared" si="45"/>
        <v>129</v>
      </c>
      <c r="AJ280" s="96">
        <f t="shared" si="41"/>
        <v>1</v>
      </c>
      <c r="AK280" s="96">
        <f t="shared" si="42"/>
        <v>1</v>
      </c>
      <c r="AL280" s="64" t="s">
        <v>4072</v>
      </c>
    </row>
    <row r="281" spans="1:38" s="77" customFormat="1" ht="15.75" hidden="1" customHeight="1" x14ac:dyDescent="0.25">
      <c r="A281" s="64">
        <v>427</v>
      </c>
      <c r="B281" s="64" t="s">
        <v>828</v>
      </c>
      <c r="C281" s="64" t="s">
        <v>2028</v>
      </c>
      <c r="D281" s="64" t="s">
        <v>8</v>
      </c>
      <c r="E281" s="324" t="s">
        <v>2035</v>
      </c>
      <c r="F281" s="120" t="s">
        <v>2036</v>
      </c>
      <c r="G281" s="86" t="s">
        <v>1228</v>
      </c>
      <c r="H281" s="117">
        <v>1</v>
      </c>
      <c r="I281" s="82" t="s">
        <v>18</v>
      </c>
      <c r="J281" s="9">
        <v>11</v>
      </c>
      <c r="K281" s="9">
        <v>11</v>
      </c>
      <c r="L281" s="10" t="s">
        <v>26</v>
      </c>
      <c r="M281" s="9">
        <v>13</v>
      </c>
      <c r="N281" s="9">
        <v>13</v>
      </c>
      <c r="O281" s="154" t="s">
        <v>2457</v>
      </c>
      <c r="P281" s="168">
        <v>8</v>
      </c>
      <c r="Q281" s="168">
        <v>8</v>
      </c>
      <c r="R281" s="219" t="s">
        <v>2651</v>
      </c>
      <c r="S281" s="9">
        <v>10</v>
      </c>
      <c r="T281" s="9">
        <v>10</v>
      </c>
      <c r="U281" s="59" t="s">
        <v>2651</v>
      </c>
      <c r="V281" s="9">
        <v>9</v>
      </c>
      <c r="W281" s="5">
        <v>9</v>
      </c>
      <c r="X281" s="183"/>
      <c r="Y281" s="9">
        <v>15</v>
      </c>
      <c r="Z281" s="9">
        <v>15</v>
      </c>
      <c r="AA281" s="184"/>
      <c r="AB281" s="315"/>
      <c r="AC281" s="315"/>
      <c r="AD281" s="315"/>
      <c r="AE281" s="557"/>
      <c r="AF281" s="557"/>
      <c r="AG281" s="557"/>
      <c r="AH281" s="527">
        <f t="shared" si="44"/>
        <v>66</v>
      </c>
      <c r="AI281" s="64">
        <f t="shared" si="45"/>
        <v>66</v>
      </c>
      <c r="AJ281" s="96">
        <f t="shared" si="41"/>
        <v>1</v>
      </c>
      <c r="AK281" s="96">
        <f t="shared" si="42"/>
        <v>1</v>
      </c>
      <c r="AL281" s="64" t="s">
        <v>4072</v>
      </c>
    </row>
    <row r="282" spans="1:38" s="77" customFormat="1" ht="15.75" hidden="1" customHeight="1" x14ac:dyDescent="0.25">
      <c r="A282" s="64">
        <v>428</v>
      </c>
      <c r="B282" s="64" t="s">
        <v>828</v>
      </c>
      <c r="C282" s="64" t="s">
        <v>2028</v>
      </c>
      <c r="D282" s="64" t="s">
        <v>8</v>
      </c>
      <c r="E282" s="324" t="s">
        <v>2037</v>
      </c>
      <c r="F282" s="120" t="s">
        <v>2038</v>
      </c>
      <c r="G282" s="86" t="s">
        <v>1228</v>
      </c>
      <c r="H282" s="117">
        <v>1</v>
      </c>
      <c r="I282" s="82" t="s">
        <v>18</v>
      </c>
      <c r="J282" s="9">
        <v>276</v>
      </c>
      <c r="K282" s="9">
        <v>276</v>
      </c>
      <c r="L282" s="10" t="s">
        <v>26</v>
      </c>
      <c r="M282" s="9">
        <v>305</v>
      </c>
      <c r="N282" s="9">
        <v>305</v>
      </c>
      <c r="O282" s="154" t="s">
        <v>2458</v>
      </c>
      <c r="P282" s="168">
        <v>282</v>
      </c>
      <c r="Q282" s="168">
        <v>282</v>
      </c>
      <c r="R282" s="219" t="s">
        <v>2652</v>
      </c>
      <c r="S282" s="9">
        <v>152</v>
      </c>
      <c r="T282" s="9">
        <v>152</v>
      </c>
      <c r="U282" s="59" t="s">
        <v>3208</v>
      </c>
      <c r="V282" s="9">
        <v>290</v>
      </c>
      <c r="W282" s="5">
        <v>290</v>
      </c>
      <c r="X282" s="183"/>
      <c r="Y282" s="9">
        <v>255</v>
      </c>
      <c r="Z282" s="9">
        <v>255</v>
      </c>
      <c r="AA282" s="184"/>
      <c r="AB282" s="315"/>
      <c r="AC282" s="315"/>
      <c r="AD282" s="315"/>
      <c r="AE282" s="557"/>
      <c r="AF282" s="557"/>
      <c r="AG282" s="557"/>
      <c r="AH282" s="527">
        <f t="shared" si="44"/>
        <v>1560</v>
      </c>
      <c r="AI282" s="64">
        <f t="shared" si="45"/>
        <v>1560</v>
      </c>
      <c r="AJ282" s="96">
        <f t="shared" si="41"/>
        <v>1</v>
      </c>
      <c r="AK282" s="96">
        <f t="shared" si="42"/>
        <v>1</v>
      </c>
      <c r="AL282" s="64" t="s">
        <v>4072</v>
      </c>
    </row>
    <row r="283" spans="1:38" s="77" customFormat="1" ht="15.75" hidden="1" customHeight="1" x14ac:dyDescent="0.25">
      <c r="A283" s="64">
        <v>411</v>
      </c>
      <c r="B283" s="64" t="s">
        <v>828</v>
      </c>
      <c r="C283" s="64" t="s">
        <v>2005</v>
      </c>
      <c r="D283" s="64" t="s">
        <v>1254</v>
      </c>
      <c r="E283" s="327" t="s">
        <v>2006</v>
      </c>
      <c r="F283" s="120" t="s">
        <v>2007</v>
      </c>
      <c r="G283" s="64" t="s">
        <v>1224</v>
      </c>
      <c r="H283" s="82">
        <v>1</v>
      </c>
      <c r="I283" s="64" t="s">
        <v>18</v>
      </c>
      <c r="J283" s="155"/>
      <c r="K283" s="155"/>
      <c r="L283" s="156"/>
      <c r="M283" s="155"/>
      <c r="N283" s="155"/>
      <c r="O283" s="157"/>
      <c r="P283" s="307"/>
      <c r="Q283" s="307"/>
      <c r="R283" s="157"/>
      <c r="S283" s="155"/>
      <c r="T283" s="155"/>
      <c r="U283" s="156"/>
      <c r="V283" s="155"/>
      <c r="W283" s="158"/>
      <c r="X283" s="427"/>
      <c r="Y283" s="429"/>
      <c r="Z283" s="433"/>
      <c r="AA283" s="515"/>
      <c r="AB283" s="315"/>
      <c r="AC283" s="315"/>
      <c r="AD283" s="315"/>
      <c r="AE283" s="557"/>
      <c r="AF283" s="557"/>
      <c r="AG283" s="557"/>
      <c r="AH283" s="527">
        <f t="shared" si="44"/>
        <v>0</v>
      </c>
      <c r="AI283" s="64">
        <f t="shared" si="45"/>
        <v>0</v>
      </c>
      <c r="AJ283" s="96" t="e">
        <f t="shared" si="41"/>
        <v>#DIV/0!</v>
      </c>
      <c r="AK283" s="96" t="e">
        <f t="shared" si="42"/>
        <v>#DIV/0!</v>
      </c>
      <c r="AL283" s="64" t="s">
        <v>4070</v>
      </c>
    </row>
    <row r="284" spans="1:38" s="77" customFormat="1" ht="15.75" hidden="1" customHeight="1" x14ac:dyDescent="0.25">
      <c r="A284" s="64">
        <v>412</v>
      </c>
      <c r="B284" s="64" t="s">
        <v>828</v>
      </c>
      <c r="C284" s="64" t="s">
        <v>2005</v>
      </c>
      <c r="D284" s="64" t="s">
        <v>1225</v>
      </c>
      <c r="E284" s="327" t="s">
        <v>2008</v>
      </c>
      <c r="F284" s="120" t="s">
        <v>2009</v>
      </c>
      <c r="G284" s="64" t="s">
        <v>1224</v>
      </c>
      <c r="H284" s="82">
        <v>1</v>
      </c>
      <c r="I284" s="64" t="s">
        <v>18</v>
      </c>
      <c r="J284" s="155"/>
      <c r="K284" s="155"/>
      <c r="L284" s="156"/>
      <c r="M284" s="155"/>
      <c r="N284" s="155"/>
      <c r="O284" s="157"/>
      <c r="P284" s="307"/>
      <c r="Q284" s="307"/>
      <c r="R284" s="157"/>
      <c r="S284" s="155"/>
      <c r="T284" s="155"/>
      <c r="U284" s="156"/>
      <c r="V284" s="155"/>
      <c r="W284" s="158"/>
      <c r="X284" s="393"/>
      <c r="Y284" s="430"/>
      <c r="Z284" s="435"/>
      <c r="AA284" s="515"/>
      <c r="AB284" s="315"/>
      <c r="AC284" s="315"/>
      <c r="AD284" s="315"/>
      <c r="AE284" s="557"/>
      <c r="AF284" s="557"/>
      <c r="AG284" s="557"/>
      <c r="AH284" s="527">
        <f t="shared" si="44"/>
        <v>0</v>
      </c>
      <c r="AI284" s="64">
        <f t="shared" si="45"/>
        <v>0</v>
      </c>
      <c r="AJ284" s="96" t="e">
        <f t="shared" si="41"/>
        <v>#DIV/0!</v>
      </c>
      <c r="AK284" s="96" t="e">
        <f t="shared" si="42"/>
        <v>#DIV/0!</v>
      </c>
      <c r="AL284" s="64" t="s">
        <v>4070</v>
      </c>
    </row>
    <row r="285" spans="1:38" s="77" customFormat="1" ht="15.75" hidden="1" customHeight="1" x14ac:dyDescent="0.25">
      <c r="A285" s="64">
        <v>413</v>
      </c>
      <c r="B285" s="64" t="s">
        <v>828</v>
      </c>
      <c r="C285" s="64" t="s">
        <v>2005</v>
      </c>
      <c r="D285" s="64" t="s">
        <v>1230</v>
      </c>
      <c r="E285" s="324" t="s">
        <v>2010</v>
      </c>
      <c r="F285" s="120" t="s">
        <v>2011</v>
      </c>
      <c r="G285" s="86" t="s">
        <v>1238</v>
      </c>
      <c r="H285" s="82">
        <v>1</v>
      </c>
      <c r="I285" s="64" t="s">
        <v>18</v>
      </c>
      <c r="J285" s="159"/>
      <c r="K285" s="159"/>
      <c r="L285" s="160"/>
      <c r="M285" s="161"/>
      <c r="N285" s="161"/>
      <c r="O285" s="162"/>
      <c r="P285" s="134">
        <v>6848</v>
      </c>
      <c r="Q285" s="134">
        <v>6848</v>
      </c>
      <c r="R285" s="10"/>
      <c r="S285" s="161"/>
      <c r="T285" s="161"/>
      <c r="U285" s="160"/>
      <c r="V285" s="161"/>
      <c r="W285" s="163"/>
      <c r="X285" s="394"/>
      <c r="Y285" s="431">
        <v>10297</v>
      </c>
      <c r="Z285" s="436">
        <v>10297</v>
      </c>
      <c r="AA285" s="515"/>
      <c r="AB285" s="315"/>
      <c r="AC285" s="315"/>
      <c r="AD285" s="315"/>
      <c r="AE285" s="557"/>
      <c r="AF285" s="557"/>
      <c r="AG285" s="557"/>
      <c r="AH285" s="527">
        <f t="shared" si="44"/>
        <v>17145</v>
      </c>
      <c r="AI285" s="64">
        <f t="shared" si="45"/>
        <v>17145</v>
      </c>
      <c r="AJ285" s="96">
        <f t="shared" si="41"/>
        <v>1</v>
      </c>
      <c r="AK285" s="96">
        <f t="shared" si="42"/>
        <v>1</v>
      </c>
      <c r="AL285" s="64" t="s">
        <v>4072</v>
      </c>
    </row>
    <row r="286" spans="1:38" s="77" customFormat="1" ht="15.75" hidden="1" customHeight="1" x14ac:dyDescent="0.25">
      <c r="A286" s="64">
        <v>414</v>
      </c>
      <c r="B286" s="64" t="s">
        <v>828</v>
      </c>
      <c r="C286" s="64" t="s">
        <v>2005</v>
      </c>
      <c r="D286" s="64" t="s">
        <v>8</v>
      </c>
      <c r="E286" s="327" t="s">
        <v>2012</v>
      </c>
      <c r="F286" s="120" t="s">
        <v>2011</v>
      </c>
      <c r="G286" s="64" t="s">
        <v>1228</v>
      </c>
      <c r="H286" s="82">
        <v>1</v>
      </c>
      <c r="I286" s="64" t="s">
        <v>18</v>
      </c>
      <c r="J286" s="9">
        <v>0</v>
      </c>
      <c r="K286" s="9">
        <v>0</v>
      </c>
      <c r="L286" s="10"/>
      <c r="M286" s="9">
        <v>0</v>
      </c>
      <c r="N286" s="9">
        <v>0</v>
      </c>
      <c r="O286" s="219"/>
      <c r="P286" s="64">
        <v>40</v>
      </c>
      <c r="Q286" s="64">
        <v>40</v>
      </c>
      <c r="R286" s="10"/>
      <c r="S286" s="9">
        <v>58</v>
      </c>
      <c r="T286" s="9">
        <v>58</v>
      </c>
      <c r="U286" s="10" t="s">
        <v>3203</v>
      </c>
      <c r="V286" s="9">
        <v>182</v>
      </c>
      <c r="W286" s="5">
        <v>182</v>
      </c>
      <c r="X286" s="315"/>
      <c r="Y286" s="432">
        <v>240</v>
      </c>
      <c r="Z286" s="437">
        <v>240</v>
      </c>
      <c r="AA286" s="515"/>
      <c r="AB286" s="315"/>
      <c r="AC286" s="315"/>
      <c r="AD286" s="315"/>
      <c r="AE286" s="557"/>
      <c r="AF286" s="557"/>
      <c r="AG286" s="557"/>
      <c r="AH286" s="527">
        <f t="shared" si="44"/>
        <v>520</v>
      </c>
      <c r="AI286" s="64">
        <f t="shared" si="45"/>
        <v>520</v>
      </c>
      <c r="AJ286" s="96">
        <f t="shared" si="41"/>
        <v>1</v>
      </c>
      <c r="AK286" s="96">
        <f t="shared" si="42"/>
        <v>1</v>
      </c>
      <c r="AL286" s="64" t="s">
        <v>4072</v>
      </c>
    </row>
    <row r="287" spans="1:38" s="77" customFormat="1" ht="15.75" hidden="1" customHeight="1" x14ac:dyDescent="0.25">
      <c r="A287" s="64">
        <v>415</v>
      </c>
      <c r="B287" s="64" t="s">
        <v>828</v>
      </c>
      <c r="C287" s="64" t="s">
        <v>2005</v>
      </c>
      <c r="D287" s="64" t="s">
        <v>8</v>
      </c>
      <c r="E287" s="324" t="s">
        <v>2013</v>
      </c>
      <c r="F287" s="120" t="s">
        <v>2014</v>
      </c>
      <c r="G287" s="64" t="s">
        <v>1228</v>
      </c>
      <c r="H287" s="82">
        <v>1</v>
      </c>
      <c r="I287" s="64" t="s">
        <v>18</v>
      </c>
      <c r="J287" s="9">
        <v>31</v>
      </c>
      <c r="K287" s="9">
        <v>31</v>
      </c>
      <c r="L287" s="10" t="s">
        <v>2015</v>
      </c>
      <c r="M287" s="9">
        <v>42</v>
      </c>
      <c r="N287" s="9">
        <v>42</v>
      </c>
      <c r="O287" s="154" t="s">
        <v>2015</v>
      </c>
      <c r="P287" s="64">
        <v>34</v>
      </c>
      <c r="Q287" s="64">
        <v>34</v>
      </c>
      <c r="R287" s="10"/>
      <c r="S287" s="9">
        <v>1</v>
      </c>
      <c r="T287" s="9">
        <v>1</v>
      </c>
      <c r="U287" s="10" t="s">
        <v>3204</v>
      </c>
      <c r="V287" s="9">
        <v>3</v>
      </c>
      <c r="W287" s="5">
        <v>3</v>
      </c>
      <c r="X287" s="315"/>
      <c r="Y287" s="432">
        <v>21</v>
      </c>
      <c r="Z287" s="437">
        <v>21</v>
      </c>
      <c r="AA287" s="515"/>
      <c r="AB287" s="315"/>
      <c r="AC287" s="315"/>
      <c r="AD287" s="315"/>
      <c r="AE287" s="557"/>
      <c r="AF287" s="557"/>
      <c r="AG287" s="557"/>
      <c r="AH287" s="527">
        <f t="shared" si="44"/>
        <v>132</v>
      </c>
      <c r="AI287" s="64">
        <f t="shared" si="45"/>
        <v>132</v>
      </c>
      <c r="AJ287" s="96">
        <f t="shared" si="41"/>
        <v>1</v>
      </c>
      <c r="AK287" s="96">
        <f t="shared" si="42"/>
        <v>1</v>
      </c>
      <c r="AL287" s="64" t="s">
        <v>4072</v>
      </c>
    </row>
    <row r="288" spans="1:38" s="77" customFormat="1" ht="15.75" hidden="1" customHeight="1" x14ac:dyDescent="0.25">
      <c r="A288" s="64">
        <v>416</v>
      </c>
      <c r="B288" s="64" t="s">
        <v>828</v>
      </c>
      <c r="C288" s="64" t="s">
        <v>2005</v>
      </c>
      <c r="D288" s="64" t="s">
        <v>1230</v>
      </c>
      <c r="E288" s="324" t="s">
        <v>2016</v>
      </c>
      <c r="F288" s="120" t="s">
        <v>2017</v>
      </c>
      <c r="G288" s="86" t="s">
        <v>1238</v>
      </c>
      <c r="H288" s="82">
        <v>1</v>
      </c>
      <c r="I288" s="64" t="s">
        <v>18</v>
      </c>
      <c r="J288" s="161"/>
      <c r="K288" s="161"/>
      <c r="L288" s="160"/>
      <c r="M288" s="161"/>
      <c r="N288" s="161"/>
      <c r="O288" s="162"/>
      <c r="P288" s="134">
        <v>18</v>
      </c>
      <c r="Q288" s="134">
        <v>18</v>
      </c>
      <c r="R288" s="10"/>
      <c r="S288" s="161"/>
      <c r="T288" s="161"/>
      <c r="U288" s="160"/>
      <c r="V288" s="161"/>
      <c r="W288" s="163"/>
      <c r="X288" s="394"/>
      <c r="Y288" s="431">
        <v>14</v>
      </c>
      <c r="Z288" s="436">
        <v>14</v>
      </c>
      <c r="AA288" s="515"/>
      <c r="AB288" s="315"/>
      <c r="AC288" s="315"/>
      <c r="AD288" s="315"/>
      <c r="AE288" s="557"/>
      <c r="AF288" s="557"/>
      <c r="AG288" s="557"/>
      <c r="AH288" s="527">
        <f t="shared" si="44"/>
        <v>32</v>
      </c>
      <c r="AI288" s="64">
        <f t="shared" si="45"/>
        <v>32</v>
      </c>
      <c r="AJ288" s="96">
        <f t="shared" si="41"/>
        <v>1</v>
      </c>
      <c r="AK288" s="96">
        <f t="shared" si="42"/>
        <v>1</v>
      </c>
      <c r="AL288" s="64" t="s">
        <v>4072</v>
      </c>
    </row>
    <row r="289" spans="1:38" s="77" customFormat="1" ht="15.75" hidden="1" customHeight="1" x14ac:dyDescent="0.25">
      <c r="A289" s="64">
        <v>417</v>
      </c>
      <c r="B289" s="64" t="s">
        <v>828</v>
      </c>
      <c r="C289" s="64" t="s">
        <v>2005</v>
      </c>
      <c r="D289" s="64" t="s">
        <v>8</v>
      </c>
      <c r="E289" s="324" t="s">
        <v>2018</v>
      </c>
      <c r="F289" s="120" t="s">
        <v>2019</v>
      </c>
      <c r="G289" s="64" t="s">
        <v>1228</v>
      </c>
      <c r="H289" s="82">
        <v>1</v>
      </c>
      <c r="I289" s="64" t="s">
        <v>18</v>
      </c>
      <c r="J289" s="9">
        <v>1</v>
      </c>
      <c r="K289" s="192">
        <v>1</v>
      </c>
      <c r="L289" s="10" t="s">
        <v>2020</v>
      </c>
      <c r="M289" s="9">
        <v>0</v>
      </c>
      <c r="N289" s="192">
        <v>1</v>
      </c>
      <c r="O289" s="217"/>
      <c r="P289" s="64">
        <v>17</v>
      </c>
      <c r="Q289" s="118">
        <v>1</v>
      </c>
      <c r="R289" s="217"/>
      <c r="S289" s="9">
        <v>5</v>
      </c>
      <c r="T289" s="9">
        <v>5</v>
      </c>
      <c r="U289" s="10" t="s">
        <v>3205</v>
      </c>
      <c r="V289" s="9">
        <v>1</v>
      </c>
      <c r="W289" s="5">
        <v>1</v>
      </c>
      <c r="X289" s="315"/>
      <c r="Y289" s="432">
        <v>1</v>
      </c>
      <c r="Z289" s="437">
        <v>1</v>
      </c>
      <c r="AA289" s="515"/>
      <c r="AB289" s="315"/>
      <c r="AC289" s="315"/>
      <c r="AD289" s="315"/>
      <c r="AE289" s="557"/>
      <c r="AF289" s="557"/>
      <c r="AG289" s="557"/>
      <c r="AH289" s="527">
        <f t="shared" si="44"/>
        <v>25</v>
      </c>
      <c r="AI289" s="64">
        <f t="shared" si="45"/>
        <v>10</v>
      </c>
      <c r="AJ289" s="96">
        <f t="shared" si="41"/>
        <v>2.5</v>
      </c>
      <c r="AK289" s="96">
        <f t="shared" si="42"/>
        <v>2.5</v>
      </c>
      <c r="AL289" s="64" t="s">
        <v>4072</v>
      </c>
    </row>
    <row r="290" spans="1:38" s="77" customFormat="1" ht="15.75" hidden="1" customHeight="1" x14ac:dyDescent="0.25">
      <c r="A290" s="64">
        <v>418</v>
      </c>
      <c r="B290" s="64" t="s">
        <v>828</v>
      </c>
      <c r="C290" s="64" t="s">
        <v>2005</v>
      </c>
      <c r="D290" s="64" t="s">
        <v>8</v>
      </c>
      <c r="E290" s="327" t="s">
        <v>2021</v>
      </c>
      <c r="F290" s="120" t="s">
        <v>2022</v>
      </c>
      <c r="G290" s="64" t="s">
        <v>1228</v>
      </c>
      <c r="H290" s="82">
        <v>1</v>
      </c>
      <c r="I290" s="64" t="s">
        <v>18</v>
      </c>
      <c r="J290" s="9">
        <v>0</v>
      </c>
      <c r="K290" s="9">
        <v>0</v>
      </c>
      <c r="L290" s="10"/>
      <c r="M290" s="9">
        <v>0</v>
      </c>
      <c r="N290" s="9">
        <v>0</v>
      </c>
      <c r="O290" s="10"/>
      <c r="P290" s="64">
        <v>1</v>
      </c>
      <c r="Q290" s="64">
        <v>1</v>
      </c>
      <c r="R290" s="10"/>
      <c r="S290" s="9">
        <v>0</v>
      </c>
      <c r="T290" s="9">
        <v>0</v>
      </c>
      <c r="U290" s="10" t="s">
        <v>3761</v>
      </c>
      <c r="V290" s="9">
        <v>2</v>
      </c>
      <c r="W290" s="5">
        <v>2</v>
      </c>
      <c r="X290" s="315"/>
      <c r="Y290" s="432">
        <v>2</v>
      </c>
      <c r="Z290" s="437">
        <v>2</v>
      </c>
      <c r="AA290" s="515"/>
      <c r="AB290" s="315"/>
      <c r="AC290" s="315"/>
      <c r="AD290" s="315"/>
      <c r="AE290" s="557"/>
      <c r="AF290" s="557"/>
      <c r="AG290" s="557"/>
      <c r="AH290" s="527">
        <f t="shared" si="44"/>
        <v>5</v>
      </c>
      <c r="AI290" s="64">
        <f t="shared" si="45"/>
        <v>5</v>
      </c>
      <c r="AJ290" s="96">
        <f t="shared" si="41"/>
        <v>1</v>
      </c>
      <c r="AK290" s="96">
        <f t="shared" si="42"/>
        <v>1</v>
      </c>
      <c r="AL290" s="64" t="s">
        <v>4072</v>
      </c>
    </row>
    <row r="291" spans="1:38" s="77" customFormat="1" ht="15.75" hidden="1" customHeight="1" x14ac:dyDescent="0.25">
      <c r="A291" s="64">
        <v>419</v>
      </c>
      <c r="B291" s="64" t="s">
        <v>828</v>
      </c>
      <c r="C291" s="64" t="s">
        <v>2005</v>
      </c>
      <c r="D291" s="64" t="s">
        <v>8</v>
      </c>
      <c r="E291" s="324" t="s">
        <v>2023</v>
      </c>
      <c r="F291" s="120" t="s">
        <v>2024</v>
      </c>
      <c r="G291" s="64" t="s">
        <v>1228</v>
      </c>
      <c r="H291" s="82">
        <v>1</v>
      </c>
      <c r="I291" s="64" t="s">
        <v>18</v>
      </c>
      <c r="J291" s="9">
        <v>104</v>
      </c>
      <c r="K291" s="9">
        <v>104</v>
      </c>
      <c r="L291" s="10" t="s">
        <v>2025</v>
      </c>
      <c r="M291" s="9">
        <v>75</v>
      </c>
      <c r="N291" s="9">
        <v>75</v>
      </c>
      <c r="O291" s="154" t="s">
        <v>2025</v>
      </c>
      <c r="P291" s="64">
        <v>132</v>
      </c>
      <c r="Q291" s="64">
        <v>132</v>
      </c>
      <c r="R291" s="10"/>
      <c r="S291" s="9">
        <v>185</v>
      </c>
      <c r="T291" s="9">
        <v>185</v>
      </c>
      <c r="U291" s="10" t="s">
        <v>3206</v>
      </c>
      <c r="V291" s="9">
        <v>132</v>
      </c>
      <c r="W291" s="5">
        <v>132</v>
      </c>
      <c r="X291" s="315"/>
      <c r="Y291" s="432">
        <v>104</v>
      </c>
      <c r="Z291" s="437">
        <v>104</v>
      </c>
      <c r="AA291" s="515"/>
      <c r="AB291" s="315"/>
      <c r="AC291" s="315"/>
      <c r="AD291" s="315"/>
      <c r="AE291" s="557"/>
      <c r="AF291" s="557"/>
      <c r="AG291" s="557"/>
      <c r="AH291" s="527">
        <f t="shared" si="44"/>
        <v>732</v>
      </c>
      <c r="AI291" s="64">
        <f t="shared" si="45"/>
        <v>732</v>
      </c>
      <c r="AJ291" s="96">
        <f t="shared" si="41"/>
        <v>1</v>
      </c>
      <c r="AK291" s="96">
        <f t="shared" si="42"/>
        <v>1</v>
      </c>
      <c r="AL291" s="64" t="s">
        <v>4072</v>
      </c>
    </row>
    <row r="292" spans="1:38" s="77" customFormat="1" ht="15.75" hidden="1" customHeight="1" x14ac:dyDescent="0.25">
      <c r="A292" s="64">
        <v>420</v>
      </c>
      <c r="B292" s="64" t="s">
        <v>828</v>
      </c>
      <c r="C292" s="64" t="s">
        <v>2005</v>
      </c>
      <c r="D292" s="64" t="s">
        <v>8</v>
      </c>
      <c r="E292" s="327" t="s">
        <v>2026</v>
      </c>
      <c r="F292" s="120" t="s">
        <v>2027</v>
      </c>
      <c r="G292" s="64" t="s">
        <v>1228</v>
      </c>
      <c r="H292" s="82">
        <v>1</v>
      </c>
      <c r="I292" s="64" t="s">
        <v>18</v>
      </c>
      <c r="J292" s="9">
        <v>0</v>
      </c>
      <c r="K292" s="9">
        <v>0</v>
      </c>
      <c r="L292" s="10"/>
      <c r="M292" s="9">
        <v>0</v>
      </c>
      <c r="N292" s="9">
        <v>0</v>
      </c>
      <c r="O292" s="219"/>
      <c r="P292" s="64">
        <v>56</v>
      </c>
      <c r="Q292" s="64">
        <v>56</v>
      </c>
      <c r="R292" s="10"/>
      <c r="S292" s="9">
        <v>34</v>
      </c>
      <c r="T292" s="9">
        <v>34</v>
      </c>
      <c r="U292" s="10" t="s">
        <v>3207</v>
      </c>
      <c r="V292" s="9">
        <v>293</v>
      </c>
      <c r="W292" s="5">
        <v>293</v>
      </c>
      <c r="X292" s="315"/>
      <c r="Y292" s="432">
        <v>268</v>
      </c>
      <c r="Z292" s="437">
        <v>268</v>
      </c>
      <c r="AA292" s="515"/>
      <c r="AB292" s="315"/>
      <c r="AC292" s="315"/>
      <c r="AD292" s="315"/>
      <c r="AE292" s="557"/>
      <c r="AF292" s="557"/>
      <c r="AG292" s="557"/>
      <c r="AH292" s="527">
        <f t="shared" si="44"/>
        <v>651</v>
      </c>
      <c r="AI292" s="64">
        <f t="shared" si="45"/>
        <v>651</v>
      </c>
      <c r="AJ292" s="96">
        <f t="shared" si="41"/>
        <v>1</v>
      </c>
      <c r="AK292" s="96">
        <f t="shared" si="42"/>
        <v>1</v>
      </c>
      <c r="AL292" s="64" t="s">
        <v>4072</v>
      </c>
    </row>
    <row r="293" spans="1:38" s="77" customFormat="1" ht="15.75" hidden="1" customHeight="1" x14ac:dyDescent="0.25">
      <c r="A293" s="64">
        <v>344</v>
      </c>
      <c r="B293" s="64" t="s">
        <v>741</v>
      </c>
      <c r="C293" s="64" t="s">
        <v>1871</v>
      </c>
      <c r="D293" s="64" t="s">
        <v>1254</v>
      </c>
      <c r="E293" s="59" t="s">
        <v>1872</v>
      </c>
      <c r="F293" s="64" t="s">
        <v>1873</v>
      </c>
      <c r="G293" s="64" t="s">
        <v>1224</v>
      </c>
      <c r="H293" s="96">
        <v>1</v>
      </c>
      <c r="I293" s="96" t="s">
        <v>18</v>
      </c>
      <c r="J293" s="66">
        <v>0</v>
      </c>
      <c r="K293" s="68">
        <v>0</v>
      </c>
      <c r="L293" s="83" t="s">
        <v>26</v>
      </c>
      <c r="M293" s="66">
        <v>0</v>
      </c>
      <c r="N293" s="66">
        <v>0</v>
      </c>
      <c r="O293" s="67" t="s">
        <v>26</v>
      </c>
      <c r="P293" s="68">
        <v>0</v>
      </c>
      <c r="Q293" s="68">
        <v>0</v>
      </c>
      <c r="R293" s="67" t="s">
        <v>26</v>
      </c>
      <c r="S293" s="68">
        <v>0</v>
      </c>
      <c r="T293" s="68">
        <v>0</v>
      </c>
      <c r="U293" s="67" t="s">
        <v>26</v>
      </c>
      <c r="V293" s="68">
        <v>0</v>
      </c>
      <c r="W293" s="68">
        <v>0</v>
      </c>
      <c r="X293" s="67" t="s">
        <v>26</v>
      </c>
      <c r="Y293" s="32">
        <v>0</v>
      </c>
      <c r="Z293" s="233">
        <v>0</v>
      </c>
      <c r="AA293" s="235" t="s">
        <v>26</v>
      </c>
      <c r="AB293" s="59"/>
      <c r="AC293" s="59"/>
      <c r="AD293" s="59"/>
      <c r="AE293" s="556"/>
      <c r="AF293" s="556"/>
      <c r="AG293" s="556"/>
      <c r="AH293" s="527">
        <f t="shared" si="44"/>
        <v>0</v>
      </c>
      <c r="AI293" s="64">
        <f t="shared" si="45"/>
        <v>0</v>
      </c>
      <c r="AJ293" s="96" t="e">
        <f t="shared" si="41"/>
        <v>#DIV/0!</v>
      </c>
      <c r="AK293" s="96" t="e">
        <f t="shared" si="42"/>
        <v>#DIV/0!</v>
      </c>
      <c r="AL293" s="64" t="s">
        <v>4070</v>
      </c>
    </row>
    <row r="294" spans="1:38" s="77" customFormat="1" ht="15.75" hidden="1" customHeight="1" x14ac:dyDescent="0.25">
      <c r="A294" s="64">
        <v>345</v>
      </c>
      <c r="B294" s="64" t="s">
        <v>741</v>
      </c>
      <c r="C294" s="64" t="s">
        <v>1871</v>
      </c>
      <c r="D294" s="64" t="s">
        <v>1225</v>
      </c>
      <c r="E294" s="59" t="s">
        <v>1874</v>
      </c>
      <c r="F294" s="64" t="s">
        <v>1875</v>
      </c>
      <c r="G294" s="64" t="s">
        <v>1224</v>
      </c>
      <c r="H294" s="96">
        <v>0.64</v>
      </c>
      <c r="I294" s="96" t="s">
        <v>786</v>
      </c>
      <c r="J294" s="66">
        <v>0</v>
      </c>
      <c r="K294" s="68">
        <v>0</v>
      </c>
      <c r="L294" s="83" t="s">
        <v>26</v>
      </c>
      <c r="M294" s="66">
        <v>0</v>
      </c>
      <c r="N294" s="66">
        <v>0</v>
      </c>
      <c r="O294" s="67" t="s">
        <v>26</v>
      </c>
      <c r="P294" s="68">
        <v>0</v>
      </c>
      <c r="Q294" s="68">
        <v>0</v>
      </c>
      <c r="R294" s="67" t="s">
        <v>26</v>
      </c>
      <c r="S294" s="68">
        <v>0</v>
      </c>
      <c r="T294" s="68">
        <v>0</v>
      </c>
      <c r="U294" s="67" t="s">
        <v>26</v>
      </c>
      <c r="V294" s="68">
        <v>0</v>
      </c>
      <c r="W294" s="68">
        <v>0</v>
      </c>
      <c r="X294" s="67" t="s">
        <v>26</v>
      </c>
      <c r="Y294" s="199">
        <v>0</v>
      </c>
      <c r="Z294" s="434">
        <v>0</v>
      </c>
      <c r="AA294" s="516" t="s">
        <v>26</v>
      </c>
      <c r="AB294" s="59"/>
      <c r="AC294" s="59"/>
      <c r="AD294" s="59"/>
      <c r="AE294" s="556"/>
      <c r="AF294" s="556"/>
      <c r="AG294" s="556"/>
      <c r="AH294" s="529"/>
      <c r="AI294" s="88"/>
      <c r="AJ294" s="417"/>
      <c r="AK294" s="417"/>
      <c r="AL294" s="88" t="s">
        <v>4070</v>
      </c>
    </row>
    <row r="295" spans="1:38" s="77" customFormat="1" ht="15.75" hidden="1" customHeight="1" x14ac:dyDescent="0.25">
      <c r="A295" s="64">
        <v>292</v>
      </c>
      <c r="B295" s="64" t="s">
        <v>741</v>
      </c>
      <c r="C295" s="64" t="s">
        <v>1779</v>
      </c>
      <c r="D295" s="64" t="s">
        <v>1254</v>
      </c>
      <c r="E295" s="59" t="s">
        <v>1780</v>
      </c>
      <c r="F295" s="64" t="s">
        <v>1781</v>
      </c>
      <c r="G295" s="64" t="s">
        <v>1224</v>
      </c>
      <c r="H295" s="96">
        <v>0.25</v>
      </c>
      <c r="I295" s="64" t="s">
        <v>786</v>
      </c>
      <c r="J295" s="66">
        <v>0</v>
      </c>
      <c r="K295" s="66">
        <v>0</v>
      </c>
      <c r="L295" s="83" t="s">
        <v>26</v>
      </c>
      <c r="M295" s="66">
        <v>0</v>
      </c>
      <c r="N295" s="66">
        <v>0</v>
      </c>
      <c r="O295" s="67" t="s">
        <v>26</v>
      </c>
      <c r="P295" s="68">
        <v>0</v>
      </c>
      <c r="Q295" s="68">
        <v>0</v>
      </c>
      <c r="R295" s="67" t="s">
        <v>26</v>
      </c>
      <c r="S295" s="68">
        <v>0</v>
      </c>
      <c r="T295" s="68">
        <v>0</v>
      </c>
      <c r="U295" s="67" t="s">
        <v>26</v>
      </c>
      <c r="V295" s="68">
        <v>0</v>
      </c>
      <c r="W295" s="68">
        <v>0</v>
      </c>
      <c r="X295" s="67" t="s">
        <v>26</v>
      </c>
      <c r="Y295" s="32">
        <v>0</v>
      </c>
      <c r="Z295" s="32">
        <v>0</v>
      </c>
      <c r="AA295" s="234" t="s">
        <v>26</v>
      </c>
      <c r="AB295" s="59"/>
      <c r="AC295" s="59"/>
      <c r="AD295" s="59"/>
      <c r="AE295" s="556"/>
      <c r="AF295" s="556"/>
      <c r="AG295" s="556"/>
      <c r="AH295" s="527">
        <f t="shared" ref="AH295:AH304" si="46">J295+M295+P295+S295+V295+Y295</f>
        <v>0</v>
      </c>
      <c r="AI295" s="64">
        <f t="shared" ref="AI295:AI304" si="47">K295+N295+Q295+T295+W295+Z295</f>
        <v>0</v>
      </c>
      <c r="AJ295" s="417"/>
      <c r="AK295" s="417"/>
      <c r="AL295" s="88" t="s">
        <v>4070</v>
      </c>
    </row>
    <row r="296" spans="1:38" s="77" customFormat="1" ht="15.75" hidden="1" customHeight="1" x14ac:dyDescent="0.25">
      <c r="A296" s="64">
        <v>293</v>
      </c>
      <c r="B296" s="64" t="s">
        <v>741</v>
      </c>
      <c r="C296" s="64" t="s">
        <v>1779</v>
      </c>
      <c r="D296" s="64" t="s">
        <v>1225</v>
      </c>
      <c r="E296" s="59" t="s">
        <v>1782</v>
      </c>
      <c r="F296" s="64" t="s">
        <v>1783</v>
      </c>
      <c r="G296" s="64" t="s">
        <v>1224</v>
      </c>
      <c r="H296" s="95">
        <v>0.15</v>
      </c>
      <c r="I296" s="64" t="s">
        <v>786</v>
      </c>
      <c r="J296" s="66">
        <v>0</v>
      </c>
      <c r="K296" s="66">
        <v>0</v>
      </c>
      <c r="L296" s="83" t="s">
        <v>26</v>
      </c>
      <c r="M296" s="66">
        <v>0</v>
      </c>
      <c r="N296" s="66">
        <v>0</v>
      </c>
      <c r="O296" s="67" t="s">
        <v>26</v>
      </c>
      <c r="P296" s="68">
        <v>0</v>
      </c>
      <c r="Q296" s="68">
        <v>0</v>
      </c>
      <c r="R296" s="67" t="s">
        <v>26</v>
      </c>
      <c r="S296" s="68">
        <v>0</v>
      </c>
      <c r="T296" s="68">
        <v>0</v>
      </c>
      <c r="U296" s="67" t="s">
        <v>26</v>
      </c>
      <c r="V296" s="68">
        <v>0</v>
      </c>
      <c r="W296" s="68">
        <v>0</v>
      </c>
      <c r="X296" s="67" t="s">
        <v>26</v>
      </c>
      <c r="Y296" s="68">
        <v>0</v>
      </c>
      <c r="Z296" s="68">
        <v>0</v>
      </c>
      <c r="AA296" s="452" t="s">
        <v>26</v>
      </c>
      <c r="AB296" s="59"/>
      <c r="AC296" s="59"/>
      <c r="AD296" s="59"/>
      <c r="AE296" s="556"/>
      <c r="AF296" s="556"/>
      <c r="AG296" s="556"/>
      <c r="AH296" s="527">
        <f t="shared" si="46"/>
        <v>0</v>
      </c>
      <c r="AI296" s="64">
        <f t="shared" si="47"/>
        <v>0</v>
      </c>
      <c r="AJ296" s="417"/>
      <c r="AK296" s="417"/>
      <c r="AL296" s="88" t="s">
        <v>4070</v>
      </c>
    </row>
    <row r="297" spans="1:38" s="77" customFormat="1" ht="15.75" hidden="1" customHeight="1" x14ac:dyDescent="0.25">
      <c r="A297" s="64">
        <v>294</v>
      </c>
      <c r="B297" s="64" t="s">
        <v>741</v>
      </c>
      <c r="C297" s="64" t="s">
        <v>1779</v>
      </c>
      <c r="D297" s="64" t="s">
        <v>1230</v>
      </c>
      <c r="E297" s="59" t="s">
        <v>1784</v>
      </c>
      <c r="F297" s="64" t="s">
        <v>1785</v>
      </c>
      <c r="G297" s="64" t="s">
        <v>1238</v>
      </c>
      <c r="H297" s="95">
        <v>0.25</v>
      </c>
      <c r="I297" s="64" t="s">
        <v>786</v>
      </c>
      <c r="J297" s="66">
        <v>0</v>
      </c>
      <c r="K297" s="66">
        <v>0</v>
      </c>
      <c r="L297" s="83" t="s">
        <v>26</v>
      </c>
      <c r="M297" s="66">
        <v>0</v>
      </c>
      <c r="N297" s="66">
        <v>0</v>
      </c>
      <c r="O297" s="67" t="s">
        <v>26</v>
      </c>
      <c r="P297" s="64">
        <v>21</v>
      </c>
      <c r="Q297" s="86">
        <v>0</v>
      </c>
      <c r="R297" s="76" t="s">
        <v>2780</v>
      </c>
      <c r="S297" s="68">
        <v>0</v>
      </c>
      <c r="T297" s="68">
        <v>0</v>
      </c>
      <c r="U297" s="67" t="s">
        <v>26</v>
      </c>
      <c r="V297" s="68">
        <v>0</v>
      </c>
      <c r="W297" s="68">
        <v>0</v>
      </c>
      <c r="X297" s="67" t="s">
        <v>26</v>
      </c>
      <c r="Y297" s="32">
        <v>3</v>
      </c>
      <c r="Z297" s="32">
        <v>0</v>
      </c>
      <c r="AA297" s="235" t="s">
        <v>3991</v>
      </c>
      <c r="AB297" s="59"/>
      <c r="AC297" s="59"/>
      <c r="AD297" s="59"/>
      <c r="AE297" s="556"/>
      <c r="AF297" s="556"/>
      <c r="AG297" s="556"/>
      <c r="AH297" s="527">
        <f t="shared" si="46"/>
        <v>24</v>
      </c>
      <c r="AI297" s="64">
        <f t="shared" si="47"/>
        <v>0</v>
      </c>
      <c r="AJ297" s="417" t="e">
        <f>((AH297/AI297)-1)*100</f>
        <v>#DIV/0!</v>
      </c>
      <c r="AK297" s="417" t="e">
        <f t="shared" ref="AK297:AK304" si="48">+AJ297/H297</f>
        <v>#DIV/0!</v>
      </c>
      <c r="AL297" s="88" t="s">
        <v>4072</v>
      </c>
    </row>
    <row r="298" spans="1:38" s="77" customFormat="1" ht="15.75" hidden="1" customHeight="1" x14ac:dyDescent="0.25">
      <c r="A298" s="64">
        <v>295</v>
      </c>
      <c r="B298" s="64" t="s">
        <v>741</v>
      </c>
      <c r="C298" s="64" t="s">
        <v>1779</v>
      </c>
      <c r="D298" s="64" t="s">
        <v>8</v>
      </c>
      <c r="E298" s="59" t="s">
        <v>1786</v>
      </c>
      <c r="F298" s="64" t="s">
        <v>1787</v>
      </c>
      <c r="G298" s="64" t="s">
        <v>1238</v>
      </c>
      <c r="H298" s="96">
        <v>0.6</v>
      </c>
      <c r="I298" s="96" t="s">
        <v>18</v>
      </c>
      <c r="J298" s="66">
        <v>0</v>
      </c>
      <c r="K298" s="66">
        <v>0</v>
      </c>
      <c r="L298" s="83" t="s">
        <v>26</v>
      </c>
      <c r="M298" s="66">
        <v>0</v>
      </c>
      <c r="N298" s="66">
        <v>0</v>
      </c>
      <c r="O298" s="67" t="s">
        <v>26</v>
      </c>
      <c r="P298" s="64">
        <v>29</v>
      </c>
      <c r="Q298" s="64">
        <v>29</v>
      </c>
      <c r="R298" s="76" t="s">
        <v>2754</v>
      </c>
      <c r="S298" s="68">
        <v>0</v>
      </c>
      <c r="T298" s="68">
        <v>0</v>
      </c>
      <c r="U298" s="67" t="s">
        <v>26</v>
      </c>
      <c r="V298" s="68">
        <v>0</v>
      </c>
      <c r="W298" s="68">
        <v>0</v>
      </c>
      <c r="X298" s="67" t="s">
        <v>26</v>
      </c>
      <c r="Y298" s="32">
        <v>0</v>
      </c>
      <c r="Z298" s="32">
        <v>0</v>
      </c>
      <c r="AA298" s="235" t="s">
        <v>3992</v>
      </c>
      <c r="AB298" s="59"/>
      <c r="AC298" s="59"/>
      <c r="AD298" s="59"/>
      <c r="AE298" s="556"/>
      <c r="AF298" s="556"/>
      <c r="AG298" s="556"/>
      <c r="AH298" s="527">
        <f t="shared" si="46"/>
        <v>29</v>
      </c>
      <c r="AI298" s="64">
        <f t="shared" si="47"/>
        <v>29</v>
      </c>
      <c r="AJ298" s="96">
        <f>+AH298/AI298</f>
        <v>1</v>
      </c>
      <c r="AK298" s="96">
        <f t="shared" si="48"/>
        <v>1.6666666666666667</v>
      </c>
      <c r="AL298" s="64" t="s">
        <v>4072</v>
      </c>
    </row>
    <row r="299" spans="1:38" s="77" customFormat="1" ht="15.75" hidden="1" customHeight="1" x14ac:dyDescent="0.25">
      <c r="A299" s="64">
        <v>296</v>
      </c>
      <c r="B299" s="64" t="s">
        <v>741</v>
      </c>
      <c r="C299" s="64" t="s">
        <v>1779</v>
      </c>
      <c r="D299" s="64" t="s">
        <v>8</v>
      </c>
      <c r="E299" s="324" t="s">
        <v>1788</v>
      </c>
      <c r="F299" s="64" t="s">
        <v>1789</v>
      </c>
      <c r="G299" s="64" t="s">
        <v>1228</v>
      </c>
      <c r="H299" s="96">
        <v>1</v>
      </c>
      <c r="I299" s="64" t="s">
        <v>18</v>
      </c>
      <c r="J299" s="66">
        <v>0</v>
      </c>
      <c r="K299" s="66">
        <v>0</v>
      </c>
      <c r="L299" s="83" t="s">
        <v>26</v>
      </c>
      <c r="M299" s="64">
        <v>1</v>
      </c>
      <c r="N299" s="66">
        <v>1</v>
      </c>
      <c r="O299" s="72" t="s">
        <v>2481</v>
      </c>
      <c r="P299" s="64">
        <v>2</v>
      </c>
      <c r="Q299" s="68">
        <v>1</v>
      </c>
      <c r="R299" s="76" t="s">
        <v>2761</v>
      </c>
      <c r="S299" s="64">
        <v>0</v>
      </c>
      <c r="T299" s="64">
        <v>0</v>
      </c>
      <c r="U299" s="59" t="s">
        <v>3161</v>
      </c>
      <c r="V299" s="36">
        <v>1</v>
      </c>
      <c r="W299" s="36">
        <v>1</v>
      </c>
      <c r="X299" s="349" t="s">
        <v>3443</v>
      </c>
      <c r="Y299" s="32">
        <v>0</v>
      </c>
      <c r="Z299" s="32">
        <v>0</v>
      </c>
      <c r="AA299" s="235" t="s">
        <v>3993</v>
      </c>
      <c r="AB299" s="59"/>
      <c r="AC299" s="59"/>
      <c r="AD299" s="59"/>
      <c r="AE299" s="556"/>
      <c r="AF299" s="556"/>
      <c r="AG299" s="556"/>
      <c r="AH299" s="527">
        <f t="shared" si="46"/>
        <v>4</v>
      </c>
      <c r="AI299" s="64">
        <f t="shared" si="47"/>
        <v>3</v>
      </c>
      <c r="AJ299" s="96">
        <f>+AH299/AI299</f>
        <v>1.3333333333333333</v>
      </c>
      <c r="AK299" s="96">
        <f t="shared" si="48"/>
        <v>1.3333333333333333</v>
      </c>
      <c r="AL299" s="64" t="s">
        <v>4072</v>
      </c>
    </row>
    <row r="300" spans="1:38" s="77" customFormat="1" ht="15.75" hidden="1" customHeight="1" x14ac:dyDescent="0.25">
      <c r="A300" s="64">
        <v>297</v>
      </c>
      <c r="B300" s="64" t="s">
        <v>741</v>
      </c>
      <c r="C300" s="64" t="s">
        <v>1779</v>
      </c>
      <c r="D300" s="64" t="s">
        <v>1230</v>
      </c>
      <c r="E300" s="59" t="s">
        <v>1790</v>
      </c>
      <c r="F300" s="64" t="s">
        <v>1791</v>
      </c>
      <c r="G300" s="64" t="s">
        <v>1238</v>
      </c>
      <c r="H300" s="96">
        <v>0.8</v>
      </c>
      <c r="I300" s="64" t="s">
        <v>18</v>
      </c>
      <c r="J300" s="66">
        <v>0</v>
      </c>
      <c r="K300" s="66">
        <v>0</v>
      </c>
      <c r="L300" s="83" t="s">
        <v>26</v>
      </c>
      <c r="M300" s="66">
        <v>0</v>
      </c>
      <c r="N300" s="66">
        <v>0</v>
      </c>
      <c r="O300" s="67" t="s">
        <v>26</v>
      </c>
      <c r="P300" s="64">
        <v>27</v>
      </c>
      <c r="Q300" s="64">
        <v>27</v>
      </c>
      <c r="R300" s="76" t="s">
        <v>2768</v>
      </c>
      <c r="S300" s="68">
        <v>0</v>
      </c>
      <c r="T300" s="68">
        <v>0</v>
      </c>
      <c r="U300" s="67" t="s">
        <v>26</v>
      </c>
      <c r="V300" s="68">
        <v>0</v>
      </c>
      <c r="W300" s="68">
        <v>0</v>
      </c>
      <c r="X300" s="67" t="s">
        <v>26</v>
      </c>
      <c r="Y300" s="32">
        <v>0</v>
      </c>
      <c r="Z300" s="32">
        <v>0</v>
      </c>
      <c r="AA300" s="235" t="s">
        <v>3994</v>
      </c>
      <c r="AB300" s="59"/>
      <c r="AC300" s="59"/>
      <c r="AD300" s="59"/>
      <c r="AE300" s="556"/>
      <c r="AF300" s="556"/>
      <c r="AG300" s="556"/>
      <c r="AH300" s="527">
        <f t="shared" si="46"/>
        <v>27</v>
      </c>
      <c r="AI300" s="64">
        <f t="shared" si="47"/>
        <v>27</v>
      </c>
      <c r="AJ300" s="96">
        <f>+AH300/AI300</f>
        <v>1</v>
      </c>
      <c r="AK300" s="96">
        <f t="shared" si="48"/>
        <v>1.25</v>
      </c>
      <c r="AL300" s="64" t="s">
        <v>4072</v>
      </c>
    </row>
    <row r="301" spans="1:38" s="77" customFormat="1" ht="15.75" hidden="1" customHeight="1" x14ac:dyDescent="0.25">
      <c r="A301" s="64">
        <v>298</v>
      </c>
      <c r="B301" s="64" t="s">
        <v>741</v>
      </c>
      <c r="C301" s="64" t="s">
        <v>1779</v>
      </c>
      <c r="D301" s="64" t="s">
        <v>8</v>
      </c>
      <c r="E301" s="324" t="s">
        <v>1792</v>
      </c>
      <c r="F301" s="64" t="s">
        <v>1793</v>
      </c>
      <c r="G301" s="64" t="s">
        <v>1228</v>
      </c>
      <c r="H301" s="96">
        <v>1</v>
      </c>
      <c r="I301" s="64" t="s">
        <v>18</v>
      </c>
      <c r="J301" s="202">
        <v>153</v>
      </c>
      <c r="K301" s="203">
        <v>153</v>
      </c>
      <c r="L301" s="70" t="s">
        <v>2573</v>
      </c>
      <c r="M301" s="64">
        <v>54</v>
      </c>
      <c r="N301" s="64">
        <v>54</v>
      </c>
      <c r="O301" s="72" t="s">
        <v>2482</v>
      </c>
      <c r="P301" s="64">
        <v>65</v>
      </c>
      <c r="Q301" s="64">
        <v>65</v>
      </c>
      <c r="R301" s="76" t="s">
        <v>2756</v>
      </c>
      <c r="S301" s="64">
        <v>0</v>
      </c>
      <c r="T301" s="64">
        <v>0</v>
      </c>
      <c r="U301" s="59" t="s">
        <v>3161</v>
      </c>
      <c r="V301" s="36">
        <v>219</v>
      </c>
      <c r="W301" s="36">
        <v>219</v>
      </c>
      <c r="X301" s="350" t="s">
        <v>3444</v>
      </c>
      <c r="Y301" s="32">
        <v>118</v>
      </c>
      <c r="Z301" s="32">
        <v>118</v>
      </c>
      <c r="AA301" s="235" t="s">
        <v>3995</v>
      </c>
      <c r="AB301" s="59"/>
      <c r="AC301" s="59"/>
      <c r="AD301" s="59"/>
      <c r="AE301" s="556"/>
      <c r="AF301" s="556"/>
      <c r="AG301" s="556"/>
      <c r="AH301" s="527">
        <f t="shared" si="46"/>
        <v>609</v>
      </c>
      <c r="AI301" s="64">
        <f t="shared" si="47"/>
        <v>609</v>
      </c>
      <c r="AJ301" s="96">
        <f>+AH301/AI301</f>
        <v>1</v>
      </c>
      <c r="AK301" s="96">
        <f t="shared" si="48"/>
        <v>1</v>
      </c>
      <c r="AL301" s="64" t="s">
        <v>4072</v>
      </c>
    </row>
    <row r="302" spans="1:38" s="77" customFormat="1" ht="15.75" hidden="1" customHeight="1" x14ac:dyDescent="0.25">
      <c r="A302" s="64">
        <v>299</v>
      </c>
      <c r="B302" s="64" t="s">
        <v>741</v>
      </c>
      <c r="C302" s="64" t="s">
        <v>1779</v>
      </c>
      <c r="D302" s="64" t="s">
        <v>8</v>
      </c>
      <c r="E302" s="59" t="s">
        <v>1794</v>
      </c>
      <c r="F302" s="64" t="s">
        <v>1795</v>
      </c>
      <c r="G302" s="64" t="s">
        <v>1228</v>
      </c>
      <c r="H302" s="96">
        <v>1</v>
      </c>
      <c r="I302" s="64" t="s">
        <v>18</v>
      </c>
      <c r="J302" s="64">
        <v>0</v>
      </c>
      <c r="K302" s="64">
        <v>0</v>
      </c>
      <c r="L302" s="70"/>
      <c r="M302" s="64">
        <v>0</v>
      </c>
      <c r="N302" s="64">
        <v>0</v>
      </c>
      <c r="O302" s="72"/>
      <c r="P302" s="64">
        <v>18</v>
      </c>
      <c r="Q302" s="64">
        <v>18</v>
      </c>
      <c r="R302" s="76" t="s">
        <v>2757</v>
      </c>
      <c r="S302" s="64">
        <v>0</v>
      </c>
      <c r="T302" s="64">
        <v>0</v>
      </c>
      <c r="U302" s="59" t="s">
        <v>3161</v>
      </c>
      <c r="V302" s="68">
        <v>0</v>
      </c>
      <c r="W302" s="68">
        <v>0</v>
      </c>
      <c r="X302" s="67" t="s">
        <v>26</v>
      </c>
      <c r="Y302" s="32">
        <v>33</v>
      </c>
      <c r="Z302" s="32">
        <v>33</v>
      </c>
      <c r="AA302" s="235" t="s">
        <v>3996</v>
      </c>
      <c r="AB302" s="59"/>
      <c r="AC302" s="59"/>
      <c r="AD302" s="59"/>
      <c r="AE302" s="556"/>
      <c r="AF302" s="556"/>
      <c r="AG302" s="556"/>
      <c r="AH302" s="527">
        <f t="shared" si="46"/>
        <v>51</v>
      </c>
      <c r="AI302" s="64">
        <f t="shared" si="47"/>
        <v>51</v>
      </c>
      <c r="AJ302" s="96">
        <f>+AH302/AI302</f>
        <v>1</v>
      </c>
      <c r="AK302" s="96">
        <f t="shared" si="48"/>
        <v>1</v>
      </c>
      <c r="AL302" s="64" t="s">
        <v>4072</v>
      </c>
    </row>
    <row r="303" spans="1:38" s="77" customFormat="1" ht="15.75" hidden="1" customHeight="1" x14ac:dyDescent="0.25">
      <c r="A303" s="64">
        <v>300</v>
      </c>
      <c r="B303" s="64" t="s">
        <v>741</v>
      </c>
      <c r="C303" s="64" t="s">
        <v>1779</v>
      </c>
      <c r="D303" s="64" t="s">
        <v>1230</v>
      </c>
      <c r="E303" s="324" t="s">
        <v>1796</v>
      </c>
      <c r="F303" s="64" t="s">
        <v>1797</v>
      </c>
      <c r="G303" s="64" t="s">
        <v>1228</v>
      </c>
      <c r="H303" s="204">
        <v>0.15</v>
      </c>
      <c r="I303" s="201" t="s">
        <v>786</v>
      </c>
      <c r="J303" s="64">
        <v>406</v>
      </c>
      <c r="K303" s="64">
        <v>602</v>
      </c>
      <c r="L303" s="70" t="s">
        <v>2574</v>
      </c>
      <c r="M303" s="64">
        <v>291</v>
      </c>
      <c r="N303" s="64">
        <v>1073</v>
      </c>
      <c r="O303" s="72" t="s">
        <v>2483</v>
      </c>
      <c r="P303" s="200">
        <v>367</v>
      </c>
      <c r="Q303" s="200">
        <v>579</v>
      </c>
      <c r="R303" s="76" t="s">
        <v>2786</v>
      </c>
      <c r="S303" s="64">
        <v>0</v>
      </c>
      <c r="T303" s="64">
        <v>0</v>
      </c>
      <c r="U303" s="59" t="s">
        <v>3161</v>
      </c>
      <c r="V303" s="36">
        <v>947</v>
      </c>
      <c r="W303" s="36">
        <v>906</v>
      </c>
      <c r="X303" s="350" t="s">
        <v>2574</v>
      </c>
      <c r="Y303" s="32">
        <v>1212</v>
      </c>
      <c r="Z303" s="236">
        <v>1726</v>
      </c>
      <c r="AA303" s="235" t="s">
        <v>2574</v>
      </c>
      <c r="AB303" s="59"/>
      <c r="AC303" s="59"/>
      <c r="AD303" s="59"/>
      <c r="AE303" s="556"/>
      <c r="AF303" s="556"/>
      <c r="AG303" s="556"/>
      <c r="AH303" s="528">
        <f t="shared" si="46"/>
        <v>3223</v>
      </c>
      <c r="AI303" s="107">
        <f t="shared" si="47"/>
        <v>4886</v>
      </c>
      <c r="AJ303" s="420">
        <f>((AH303/AI303)-1)</f>
        <v>-0.34036021285304952</v>
      </c>
      <c r="AK303" s="89">
        <f t="shared" si="48"/>
        <v>-2.2690680856869969</v>
      </c>
      <c r="AL303" s="88" t="s">
        <v>4074</v>
      </c>
    </row>
    <row r="304" spans="1:38" s="77" customFormat="1" ht="15.75" hidden="1" customHeight="1" x14ac:dyDescent="0.25">
      <c r="A304" s="64">
        <v>301</v>
      </c>
      <c r="B304" s="64" t="s">
        <v>741</v>
      </c>
      <c r="C304" s="64" t="s">
        <v>1779</v>
      </c>
      <c r="D304" s="64" t="s">
        <v>8</v>
      </c>
      <c r="E304" s="324" t="s">
        <v>1798</v>
      </c>
      <c r="F304" s="64" t="s">
        <v>1799</v>
      </c>
      <c r="G304" s="64" t="s">
        <v>1228</v>
      </c>
      <c r="H304" s="204">
        <v>0.15</v>
      </c>
      <c r="I304" s="201" t="s">
        <v>786</v>
      </c>
      <c r="J304" s="64">
        <v>222</v>
      </c>
      <c r="K304" s="64">
        <v>306</v>
      </c>
      <c r="L304" s="70" t="s">
        <v>2575</v>
      </c>
      <c r="M304" s="64">
        <v>191</v>
      </c>
      <c r="N304" s="64">
        <v>470</v>
      </c>
      <c r="O304" s="72" t="s">
        <v>2484</v>
      </c>
      <c r="P304" s="200">
        <v>327</v>
      </c>
      <c r="Q304" s="200">
        <v>576</v>
      </c>
      <c r="R304" s="76" t="s">
        <v>2785</v>
      </c>
      <c r="S304" s="64">
        <v>0</v>
      </c>
      <c r="T304" s="64">
        <v>0</v>
      </c>
      <c r="U304" s="59" t="s">
        <v>3161</v>
      </c>
      <c r="V304" s="36">
        <v>710</v>
      </c>
      <c r="W304" s="36">
        <v>737</v>
      </c>
      <c r="X304" s="350" t="s">
        <v>2575</v>
      </c>
      <c r="Y304" s="32">
        <v>543</v>
      </c>
      <c r="Z304" s="236">
        <v>145</v>
      </c>
      <c r="AA304" s="235" t="s">
        <v>3997</v>
      </c>
      <c r="AB304" s="59"/>
      <c r="AC304" s="59"/>
      <c r="AD304" s="59"/>
      <c r="AE304" s="556"/>
      <c r="AF304" s="556"/>
      <c r="AG304" s="556"/>
      <c r="AH304" s="528">
        <f t="shared" si="46"/>
        <v>1993</v>
      </c>
      <c r="AI304" s="107">
        <f t="shared" si="47"/>
        <v>2234</v>
      </c>
      <c r="AJ304" s="420">
        <f>((AH304/AI304)-1)</f>
        <v>-0.10787824529991052</v>
      </c>
      <c r="AK304" s="89">
        <f t="shared" si="48"/>
        <v>-0.71918830199940353</v>
      </c>
      <c r="AL304" s="88" t="s">
        <v>4074</v>
      </c>
    </row>
    <row r="305" spans="1:38" s="77" customFormat="1" ht="15.75" hidden="1" customHeight="1" x14ac:dyDescent="0.25">
      <c r="A305" s="64">
        <v>302</v>
      </c>
      <c r="B305" s="64" t="s">
        <v>741</v>
      </c>
      <c r="C305" s="64" t="s">
        <v>1800</v>
      </c>
      <c r="D305" s="64" t="s">
        <v>1254</v>
      </c>
      <c r="E305" s="59" t="s">
        <v>1801</v>
      </c>
      <c r="F305" s="64" t="s">
        <v>1802</v>
      </c>
      <c r="G305" s="64" t="s">
        <v>1224</v>
      </c>
      <c r="H305" s="96">
        <v>0.1</v>
      </c>
      <c r="I305" s="64" t="s">
        <v>786</v>
      </c>
      <c r="J305" s="66">
        <v>0</v>
      </c>
      <c r="K305" s="68">
        <v>0</v>
      </c>
      <c r="L305" s="83" t="s">
        <v>26</v>
      </c>
      <c r="M305" s="68">
        <v>0</v>
      </c>
      <c r="N305" s="68">
        <v>0</v>
      </c>
      <c r="O305" s="67" t="s">
        <v>26</v>
      </c>
      <c r="P305" s="68">
        <v>0</v>
      </c>
      <c r="Q305" s="68">
        <v>0</v>
      </c>
      <c r="R305" s="67" t="s">
        <v>26</v>
      </c>
      <c r="S305" s="68">
        <v>0</v>
      </c>
      <c r="T305" s="68">
        <v>0</v>
      </c>
      <c r="U305" s="67" t="s">
        <v>26</v>
      </c>
      <c r="V305" s="68">
        <v>0</v>
      </c>
      <c r="W305" s="68">
        <v>0</v>
      </c>
      <c r="X305" s="67" t="s">
        <v>26</v>
      </c>
      <c r="Y305" s="68">
        <v>0</v>
      </c>
      <c r="Z305" s="68">
        <v>0</v>
      </c>
      <c r="AA305" s="452" t="s">
        <v>26</v>
      </c>
      <c r="AB305" s="59"/>
      <c r="AC305" s="59"/>
      <c r="AD305" s="59"/>
      <c r="AE305" s="556"/>
      <c r="AF305" s="556"/>
      <c r="AG305" s="556"/>
      <c r="AH305" s="529"/>
      <c r="AI305" s="88"/>
      <c r="AJ305" s="417"/>
      <c r="AK305" s="417"/>
      <c r="AL305" s="88" t="s">
        <v>4070</v>
      </c>
    </row>
    <row r="306" spans="1:38" s="77" customFormat="1" ht="15.75" hidden="1" customHeight="1" x14ac:dyDescent="0.25">
      <c r="A306" s="64">
        <v>303</v>
      </c>
      <c r="B306" s="64" t="s">
        <v>741</v>
      </c>
      <c r="C306" s="64" t="s">
        <v>1800</v>
      </c>
      <c r="D306" s="64" t="s">
        <v>1225</v>
      </c>
      <c r="E306" s="59" t="s">
        <v>1803</v>
      </c>
      <c r="F306" s="64" t="s">
        <v>1804</v>
      </c>
      <c r="G306" s="64" t="s">
        <v>1224</v>
      </c>
      <c r="H306" s="96">
        <v>1</v>
      </c>
      <c r="I306" s="64" t="s">
        <v>18</v>
      </c>
      <c r="J306" s="66">
        <v>0</v>
      </c>
      <c r="K306" s="68">
        <v>0</v>
      </c>
      <c r="L306" s="83" t="s">
        <v>26</v>
      </c>
      <c r="M306" s="68">
        <v>0</v>
      </c>
      <c r="N306" s="68">
        <v>0</v>
      </c>
      <c r="O306" s="67" t="s">
        <v>26</v>
      </c>
      <c r="P306" s="68">
        <v>0</v>
      </c>
      <c r="Q306" s="68">
        <v>0</v>
      </c>
      <c r="R306" s="67" t="s">
        <v>26</v>
      </c>
      <c r="S306" s="68">
        <v>0</v>
      </c>
      <c r="T306" s="68">
        <v>0</v>
      </c>
      <c r="U306" s="67" t="s">
        <v>26</v>
      </c>
      <c r="V306" s="68">
        <v>0</v>
      </c>
      <c r="W306" s="68">
        <v>0</v>
      </c>
      <c r="X306" s="67" t="s">
        <v>26</v>
      </c>
      <c r="Y306" s="32"/>
      <c r="Z306" s="32"/>
      <c r="AA306" s="235"/>
      <c r="AB306" s="59"/>
      <c r="AC306" s="59"/>
      <c r="AD306" s="59"/>
      <c r="AE306" s="556"/>
      <c r="AF306" s="556"/>
      <c r="AG306" s="556"/>
      <c r="AH306" s="527">
        <f>J306+M306+P306+S306+V306+Y306</f>
        <v>0</v>
      </c>
      <c r="AI306" s="64">
        <f>K306+N306+Q306+T306+W306+Z306</f>
        <v>0</v>
      </c>
      <c r="AJ306" s="96" t="e">
        <f>+AH306/AI306</f>
        <v>#DIV/0!</v>
      </c>
      <c r="AK306" s="96" t="e">
        <f>+AJ306/H306</f>
        <v>#DIV/0!</v>
      </c>
      <c r="AL306" s="64" t="s">
        <v>4070</v>
      </c>
    </row>
    <row r="307" spans="1:38" s="77" customFormat="1" ht="15.75" hidden="1" customHeight="1" x14ac:dyDescent="0.25">
      <c r="A307" s="64">
        <v>304</v>
      </c>
      <c r="B307" s="64" t="s">
        <v>741</v>
      </c>
      <c r="C307" s="64" t="s">
        <v>1800</v>
      </c>
      <c r="D307" s="64" t="s">
        <v>1230</v>
      </c>
      <c r="E307" s="59" t="s">
        <v>1805</v>
      </c>
      <c r="F307" s="64" t="s">
        <v>1806</v>
      </c>
      <c r="G307" s="64" t="s">
        <v>1238</v>
      </c>
      <c r="H307" s="96">
        <v>0.8</v>
      </c>
      <c r="I307" s="64" t="s">
        <v>18</v>
      </c>
      <c r="J307" s="66">
        <v>0</v>
      </c>
      <c r="K307" s="68">
        <v>0</v>
      </c>
      <c r="L307" s="83" t="s">
        <v>26</v>
      </c>
      <c r="M307" s="68">
        <v>0</v>
      </c>
      <c r="N307" s="68">
        <v>0</v>
      </c>
      <c r="O307" s="67" t="s">
        <v>26</v>
      </c>
      <c r="P307" s="64">
        <v>50</v>
      </c>
      <c r="Q307" s="64">
        <v>50</v>
      </c>
      <c r="R307" s="85" t="s">
        <v>2765</v>
      </c>
      <c r="S307" s="68">
        <v>0</v>
      </c>
      <c r="T307" s="68">
        <v>0</v>
      </c>
      <c r="U307" s="67" t="s">
        <v>26</v>
      </c>
      <c r="V307" s="68">
        <v>0</v>
      </c>
      <c r="W307" s="68">
        <v>0</v>
      </c>
      <c r="X307" s="67" t="s">
        <v>26</v>
      </c>
      <c r="Y307" s="32"/>
      <c r="Z307" s="32"/>
      <c r="AA307" s="235"/>
      <c r="AB307" s="59"/>
      <c r="AC307" s="59"/>
      <c r="AD307" s="59"/>
      <c r="AE307" s="556"/>
      <c r="AF307" s="556"/>
      <c r="AG307" s="556"/>
      <c r="AH307" s="527">
        <f>J307+M307+P307+S307+V307+Y307</f>
        <v>50</v>
      </c>
      <c r="AI307" s="64">
        <f>K307+N307+Q307+T307+W307+Z307</f>
        <v>50</v>
      </c>
      <c r="AJ307" s="96">
        <f>+AH307/AI307</f>
        <v>1</v>
      </c>
      <c r="AK307" s="96">
        <f>+AJ307/H307</f>
        <v>1.25</v>
      </c>
      <c r="AL307" s="64" t="s">
        <v>4072</v>
      </c>
    </row>
    <row r="308" spans="1:38" s="77" customFormat="1" ht="15.75" hidden="1" customHeight="1" x14ac:dyDescent="0.25">
      <c r="A308" s="64">
        <v>305</v>
      </c>
      <c r="B308" s="64" t="s">
        <v>741</v>
      </c>
      <c r="C308" s="64" t="s">
        <v>1800</v>
      </c>
      <c r="D308" s="64" t="s">
        <v>8</v>
      </c>
      <c r="E308" s="59" t="s">
        <v>1807</v>
      </c>
      <c r="F308" s="64" t="s">
        <v>1808</v>
      </c>
      <c r="G308" s="64" t="s">
        <v>1228</v>
      </c>
      <c r="H308" s="64">
        <v>4215</v>
      </c>
      <c r="I308" s="64" t="s">
        <v>770</v>
      </c>
      <c r="J308" s="64">
        <v>6000</v>
      </c>
      <c r="K308" s="68">
        <v>1500</v>
      </c>
      <c r="L308" s="70" t="s">
        <v>2576</v>
      </c>
      <c r="M308" s="68">
        <v>0</v>
      </c>
      <c r="N308" s="68">
        <v>0</v>
      </c>
      <c r="O308" s="67" t="s">
        <v>26</v>
      </c>
      <c r="P308" s="68">
        <v>0</v>
      </c>
      <c r="Q308" s="68">
        <v>0</v>
      </c>
      <c r="R308" s="67" t="s">
        <v>26</v>
      </c>
      <c r="S308" s="68">
        <v>0</v>
      </c>
      <c r="T308" s="68">
        <v>0</v>
      </c>
      <c r="U308" s="67" t="s">
        <v>26</v>
      </c>
      <c r="V308" s="68">
        <v>0</v>
      </c>
      <c r="W308" s="68">
        <v>0</v>
      </c>
      <c r="X308" s="67" t="s">
        <v>26</v>
      </c>
      <c r="Y308" s="32"/>
      <c r="Z308" s="32"/>
      <c r="AA308" s="235"/>
      <c r="AB308" s="59"/>
      <c r="AC308" s="59"/>
      <c r="AD308" s="59"/>
      <c r="AE308" s="556"/>
      <c r="AF308" s="556"/>
      <c r="AG308" s="556"/>
      <c r="AH308" s="529">
        <f>J308</f>
        <v>6000</v>
      </c>
      <c r="AI308" s="88">
        <f>K308</f>
        <v>1500</v>
      </c>
      <c r="AJ308" s="417">
        <f>AH308/AI308</f>
        <v>4</v>
      </c>
      <c r="AK308" s="417">
        <f>AH308/H308</f>
        <v>1.4234875444839858</v>
      </c>
      <c r="AL308" s="64" t="s">
        <v>4072</v>
      </c>
    </row>
    <row r="309" spans="1:38" s="77" customFormat="1" ht="15.75" hidden="1" customHeight="1" x14ac:dyDescent="0.25">
      <c r="A309" s="64">
        <v>306</v>
      </c>
      <c r="B309" s="64" t="s">
        <v>741</v>
      </c>
      <c r="C309" s="64" t="s">
        <v>1800</v>
      </c>
      <c r="D309" s="64" t="s">
        <v>8</v>
      </c>
      <c r="E309" s="324" t="s">
        <v>1809</v>
      </c>
      <c r="F309" s="64" t="s">
        <v>1810</v>
      </c>
      <c r="G309" s="64" t="s">
        <v>1228</v>
      </c>
      <c r="H309" s="64">
        <v>700</v>
      </c>
      <c r="I309" s="64" t="s">
        <v>770</v>
      </c>
      <c r="J309" s="64">
        <v>202</v>
      </c>
      <c r="K309" s="205">
        <v>700</v>
      </c>
      <c r="L309" s="206" t="s">
        <v>2577</v>
      </c>
      <c r="M309" s="64">
        <v>0</v>
      </c>
      <c r="N309" s="207">
        <v>700</v>
      </c>
      <c r="O309" s="208"/>
      <c r="P309" s="107">
        <v>1400</v>
      </c>
      <c r="Q309" s="205">
        <v>700</v>
      </c>
      <c r="R309" s="209" t="s">
        <v>2779</v>
      </c>
      <c r="S309" s="64">
        <v>1491</v>
      </c>
      <c r="T309" s="205">
        <v>700</v>
      </c>
      <c r="U309" s="73" t="s">
        <v>3162</v>
      </c>
      <c r="V309" s="115">
        <v>1463</v>
      </c>
      <c r="W309" s="36">
        <v>700</v>
      </c>
      <c r="X309" s="349" t="s">
        <v>3445</v>
      </c>
      <c r="Y309" s="32"/>
      <c r="Z309" s="32"/>
      <c r="AA309" s="235"/>
      <c r="AB309" s="59"/>
      <c r="AC309" s="59"/>
      <c r="AD309" s="59"/>
      <c r="AE309" s="556"/>
      <c r="AF309" s="556"/>
      <c r="AG309" s="556"/>
      <c r="AH309" s="532">
        <f>AVERAGE(J309,M309,P309,S309,V309)</f>
        <v>911.2</v>
      </c>
      <c r="AI309" s="210">
        <f>AVERAGE(K309,N309,Q309,T309,W309)</f>
        <v>700</v>
      </c>
      <c r="AJ309" s="417">
        <f>AH309/AI309</f>
        <v>1.3017142857142858</v>
      </c>
      <c r="AK309" s="417">
        <f>AH309/H309</f>
        <v>1.3017142857142858</v>
      </c>
      <c r="AL309" s="64" t="s">
        <v>4072</v>
      </c>
    </row>
    <row r="310" spans="1:38" s="77" customFormat="1" ht="15.75" hidden="1" customHeight="1" x14ac:dyDescent="0.25">
      <c r="A310" s="64">
        <v>307</v>
      </c>
      <c r="B310" s="64" t="s">
        <v>741</v>
      </c>
      <c r="C310" s="64" t="s">
        <v>1800</v>
      </c>
      <c r="D310" s="64" t="s">
        <v>1230</v>
      </c>
      <c r="E310" s="59" t="s">
        <v>1811</v>
      </c>
      <c r="F310" s="64" t="s">
        <v>1812</v>
      </c>
      <c r="G310" s="64" t="s">
        <v>1238</v>
      </c>
      <c r="H310" s="96">
        <v>0.8</v>
      </c>
      <c r="I310" s="64" t="s">
        <v>18</v>
      </c>
      <c r="J310" s="66">
        <v>0</v>
      </c>
      <c r="K310" s="68">
        <v>0</v>
      </c>
      <c r="L310" s="83" t="s">
        <v>26</v>
      </c>
      <c r="M310" s="66">
        <v>0</v>
      </c>
      <c r="N310" s="66">
        <v>0</v>
      </c>
      <c r="O310" s="67" t="s">
        <v>26</v>
      </c>
      <c r="P310" s="64">
        <v>42</v>
      </c>
      <c r="Q310" s="64">
        <v>42</v>
      </c>
      <c r="R310" s="85" t="s">
        <v>2769</v>
      </c>
      <c r="S310" s="68">
        <v>0</v>
      </c>
      <c r="T310" s="68">
        <v>0</v>
      </c>
      <c r="U310" s="67" t="s">
        <v>26</v>
      </c>
      <c r="V310" s="68">
        <v>0</v>
      </c>
      <c r="W310" s="68">
        <v>0</v>
      </c>
      <c r="X310" s="67" t="s">
        <v>26</v>
      </c>
      <c r="Y310" s="32"/>
      <c r="Z310" s="32"/>
      <c r="AA310" s="235"/>
      <c r="AB310" s="59"/>
      <c r="AC310" s="59"/>
      <c r="AD310" s="59"/>
      <c r="AE310" s="556"/>
      <c r="AF310" s="556"/>
      <c r="AG310" s="556"/>
      <c r="AH310" s="527">
        <f t="shared" ref="AH310:AH328" si="49">J310+M310+P310+S310+V310+Y310</f>
        <v>42</v>
      </c>
      <c r="AI310" s="64">
        <f t="shared" ref="AI310:AI328" si="50">K310+N310+Q310+T310+W310+Z310</f>
        <v>42</v>
      </c>
      <c r="AJ310" s="96">
        <f>+AH310/AI310</f>
        <v>1</v>
      </c>
      <c r="AK310" s="96">
        <f>+AJ310/H310</f>
        <v>1.25</v>
      </c>
      <c r="AL310" s="64" t="s">
        <v>4072</v>
      </c>
    </row>
    <row r="311" spans="1:38" s="77" customFormat="1" ht="15.75" hidden="1" customHeight="1" x14ac:dyDescent="0.25">
      <c r="A311" s="64">
        <v>308</v>
      </c>
      <c r="B311" s="64" t="s">
        <v>741</v>
      </c>
      <c r="C311" s="64" t="s">
        <v>1800</v>
      </c>
      <c r="D311" s="64" t="s">
        <v>8</v>
      </c>
      <c r="E311" s="59" t="s">
        <v>1813</v>
      </c>
      <c r="F311" s="64" t="s">
        <v>1814</v>
      </c>
      <c r="G311" s="64" t="s">
        <v>1238</v>
      </c>
      <c r="H311" s="96">
        <v>0.6</v>
      </c>
      <c r="I311" s="64" t="s">
        <v>18</v>
      </c>
      <c r="J311" s="66">
        <v>0</v>
      </c>
      <c r="K311" s="68">
        <v>0</v>
      </c>
      <c r="L311" s="83" t="s">
        <v>26</v>
      </c>
      <c r="M311" s="66">
        <v>0</v>
      </c>
      <c r="N311" s="66">
        <v>0</v>
      </c>
      <c r="O311" s="67" t="s">
        <v>26</v>
      </c>
      <c r="P311" s="64">
        <v>45</v>
      </c>
      <c r="Q311" s="64">
        <v>153</v>
      </c>
      <c r="R311" s="85" t="s">
        <v>2766</v>
      </c>
      <c r="S311" s="68">
        <v>0</v>
      </c>
      <c r="T311" s="68">
        <v>0</v>
      </c>
      <c r="U311" s="67" t="s">
        <v>26</v>
      </c>
      <c r="V311" s="68">
        <v>0</v>
      </c>
      <c r="W311" s="68">
        <v>0</v>
      </c>
      <c r="X311" s="67" t="s">
        <v>26</v>
      </c>
      <c r="Y311" s="32"/>
      <c r="Z311" s="32"/>
      <c r="AA311" s="235"/>
      <c r="AB311" s="59"/>
      <c r="AC311" s="59"/>
      <c r="AD311" s="59"/>
      <c r="AE311" s="556"/>
      <c r="AF311" s="556"/>
      <c r="AG311" s="556"/>
      <c r="AH311" s="527">
        <f t="shared" si="49"/>
        <v>45</v>
      </c>
      <c r="AI311" s="64">
        <f t="shared" si="50"/>
        <v>153</v>
      </c>
      <c r="AJ311" s="96">
        <f>+AH311/AI311</f>
        <v>0.29411764705882354</v>
      </c>
      <c r="AK311" s="96">
        <f>+AJ311/H311</f>
        <v>0.49019607843137258</v>
      </c>
      <c r="AL311" s="64" t="s">
        <v>4074</v>
      </c>
    </row>
    <row r="312" spans="1:38" s="77" customFormat="1" ht="15.75" hidden="1" customHeight="1" x14ac:dyDescent="0.25">
      <c r="A312" s="64">
        <v>309</v>
      </c>
      <c r="B312" s="64" t="s">
        <v>741</v>
      </c>
      <c r="C312" s="64" t="s">
        <v>1815</v>
      </c>
      <c r="D312" s="64" t="s">
        <v>1254</v>
      </c>
      <c r="E312" s="59" t="s">
        <v>1816</v>
      </c>
      <c r="F312" s="64" t="s">
        <v>1817</v>
      </c>
      <c r="G312" s="64" t="s">
        <v>1224</v>
      </c>
      <c r="H312" s="96">
        <v>0.1</v>
      </c>
      <c r="I312" s="64" t="s">
        <v>786</v>
      </c>
      <c r="J312" s="66">
        <v>0</v>
      </c>
      <c r="K312" s="68">
        <v>0</v>
      </c>
      <c r="L312" s="83" t="s">
        <v>26</v>
      </c>
      <c r="M312" s="66">
        <v>0</v>
      </c>
      <c r="N312" s="66">
        <v>0</v>
      </c>
      <c r="O312" s="67" t="s">
        <v>26</v>
      </c>
      <c r="P312" s="68">
        <v>0</v>
      </c>
      <c r="Q312" s="68">
        <v>0</v>
      </c>
      <c r="R312" s="67" t="s">
        <v>26</v>
      </c>
      <c r="S312" s="68">
        <v>0</v>
      </c>
      <c r="T312" s="68">
        <v>0</v>
      </c>
      <c r="U312" s="67" t="s">
        <v>26</v>
      </c>
      <c r="V312" s="68">
        <v>0</v>
      </c>
      <c r="W312" s="68">
        <v>0</v>
      </c>
      <c r="X312" s="67" t="s">
        <v>26</v>
      </c>
      <c r="Y312" s="68">
        <v>0</v>
      </c>
      <c r="Z312" s="68">
        <v>0</v>
      </c>
      <c r="AA312" s="452" t="s">
        <v>26</v>
      </c>
      <c r="AB312" s="59"/>
      <c r="AC312" s="59"/>
      <c r="AD312" s="59"/>
      <c r="AE312" s="556"/>
      <c r="AF312" s="556"/>
      <c r="AG312" s="556"/>
      <c r="AH312" s="527">
        <f t="shared" si="49"/>
        <v>0</v>
      </c>
      <c r="AI312" s="64">
        <f t="shared" si="50"/>
        <v>0</v>
      </c>
      <c r="AJ312" s="417"/>
      <c r="AK312" s="417"/>
      <c r="AL312" s="88" t="s">
        <v>4070</v>
      </c>
    </row>
    <row r="313" spans="1:38" s="77" customFormat="1" ht="15.75" hidden="1" customHeight="1" x14ac:dyDescent="0.25">
      <c r="A313" s="64">
        <v>310</v>
      </c>
      <c r="B313" s="64" t="s">
        <v>741</v>
      </c>
      <c r="C313" s="64" t="s">
        <v>1815</v>
      </c>
      <c r="D313" s="64" t="s">
        <v>1225</v>
      </c>
      <c r="E313" s="59" t="s">
        <v>1818</v>
      </c>
      <c r="F313" s="64" t="s">
        <v>1819</v>
      </c>
      <c r="G313" s="64" t="s">
        <v>1224</v>
      </c>
      <c r="H313" s="96">
        <v>0.1</v>
      </c>
      <c r="I313" s="64" t="s">
        <v>786</v>
      </c>
      <c r="J313" s="66">
        <v>0</v>
      </c>
      <c r="K313" s="68">
        <v>0</v>
      </c>
      <c r="L313" s="83" t="s">
        <v>26</v>
      </c>
      <c r="M313" s="66">
        <v>0</v>
      </c>
      <c r="N313" s="66">
        <v>0</v>
      </c>
      <c r="O313" s="67" t="s">
        <v>26</v>
      </c>
      <c r="P313" s="68">
        <v>0</v>
      </c>
      <c r="Q313" s="68">
        <v>0</v>
      </c>
      <c r="R313" s="67" t="s">
        <v>26</v>
      </c>
      <c r="S313" s="68">
        <v>0</v>
      </c>
      <c r="T313" s="68">
        <v>0</v>
      </c>
      <c r="U313" s="67" t="s">
        <v>26</v>
      </c>
      <c r="V313" s="68">
        <v>0</v>
      </c>
      <c r="W313" s="68">
        <v>0</v>
      </c>
      <c r="X313" s="67" t="s">
        <v>26</v>
      </c>
      <c r="Y313" s="68">
        <v>0</v>
      </c>
      <c r="Z313" s="68">
        <v>0</v>
      </c>
      <c r="AA313" s="452" t="s">
        <v>26</v>
      </c>
      <c r="AB313" s="59"/>
      <c r="AC313" s="59"/>
      <c r="AD313" s="59"/>
      <c r="AE313" s="556"/>
      <c r="AF313" s="556"/>
      <c r="AG313" s="556"/>
      <c r="AH313" s="527">
        <f t="shared" si="49"/>
        <v>0</v>
      </c>
      <c r="AI313" s="64">
        <f t="shared" si="50"/>
        <v>0</v>
      </c>
      <c r="AJ313" s="417"/>
      <c r="AK313" s="417"/>
      <c r="AL313" s="88" t="s">
        <v>4070</v>
      </c>
    </row>
    <row r="314" spans="1:38" s="77" customFormat="1" ht="15.75" hidden="1" customHeight="1" x14ac:dyDescent="0.25">
      <c r="A314" s="64">
        <v>311</v>
      </c>
      <c r="B314" s="64" t="s">
        <v>741</v>
      </c>
      <c r="C314" s="64" t="s">
        <v>1815</v>
      </c>
      <c r="D314" s="64" t="s">
        <v>1230</v>
      </c>
      <c r="E314" s="59" t="s">
        <v>1820</v>
      </c>
      <c r="F314" s="64" t="s">
        <v>1821</v>
      </c>
      <c r="G314" s="64" t="s">
        <v>1238</v>
      </c>
      <c r="H314" s="96">
        <v>0.9</v>
      </c>
      <c r="I314" s="64" t="s">
        <v>18</v>
      </c>
      <c r="J314" s="66">
        <v>0</v>
      </c>
      <c r="K314" s="68">
        <v>0</v>
      </c>
      <c r="L314" s="83" t="s">
        <v>26</v>
      </c>
      <c r="M314" s="66">
        <v>0</v>
      </c>
      <c r="N314" s="66">
        <v>0</v>
      </c>
      <c r="O314" s="67" t="s">
        <v>26</v>
      </c>
      <c r="P314" s="64">
        <v>181</v>
      </c>
      <c r="Q314" s="64">
        <v>190</v>
      </c>
      <c r="R314" s="85" t="s">
        <v>2770</v>
      </c>
      <c r="S314" s="68">
        <v>0</v>
      </c>
      <c r="T314" s="68">
        <v>0</v>
      </c>
      <c r="U314" s="67" t="s">
        <v>26</v>
      </c>
      <c r="V314" s="68">
        <v>0</v>
      </c>
      <c r="W314" s="68">
        <v>0</v>
      </c>
      <c r="X314" s="67" t="s">
        <v>26</v>
      </c>
      <c r="Y314" s="32">
        <v>395</v>
      </c>
      <c r="Z314" s="32">
        <v>395</v>
      </c>
      <c r="AA314" s="235" t="s">
        <v>3998</v>
      </c>
      <c r="AB314" s="59"/>
      <c r="AC314" s="59"/>
      <c r="AD314" s="59"/>
      <c r="AE314" s="556"/>
      <c r="AF314" s="556"/>
      <c r="AG314" s="556"/>
      <c r="AH314" s="528">
        <f t="shared" si="49"/>
        <v>576</v>
      </c>
      <c r="AI314" s="107">
        <f t="shared" si="50"/>
        <v>585</v>
      </c>
      <c r="AJ314" s="96">
        <f>+AH314/AI314</f>
        <v>0.98461538461538467</v>
      </c>
      <c r="AK314" s="96">
        <f t="shared" ref="AK314:AK328" si="51">+AJ314/H314</f>
        <v>1.0940170940170941</v>
      </c>
      <c r="AL314" s="64" t="s">
        <v>4072</v>
      </c>
    </row>
    <row r="315" spans="1:38" s="77" customFormat="1" ht="15.75" hidden="1" customHeight="1" x14ac:dyDescent="0.25">
      <c r="A315" s="64">
        <v>312</v>
      </c>
      <c r="B315" s="64" t="s">
        <v>741</v>
      </c>
      <c r="C315" s="64" t="s">
        <v>1815</v>
      </c>
      <c r="D315" s="64" t="s">
        <v>8</v>
      </c>
      <c r="E315" s="139" t="s">
        <v>3718</v>
      </c>
      <c r="F315" s="86" t="s">
        <v>3719</v>
      </c>
      <c r="G315" s="64" t="s">
        <v>1228</v>
      </c>
      <c r="H315" s="95">
        <v>1</v>
      </c>
      <c r="I315" s="86" t="s">
        <v>18</v>
      </c>
      <c r="J315" s="405">
        <v>303</v>
      </c>
      <c r="K315" s="86">
        <v>821</v>
      </c>
      <c r="L315" s="70" t="s">
        <v>2578</v>
      </c>
      <c r="M315" s="86">
        <v>523</v>
      </c>
      <c r="N315" s="86">
        <v>389</v>
      </c>
      <c r="O315" s="72" t="s">
        <v>2485</v>
      </c>
      <c r="P315" s="86">
        <v>327</v>
      </c>
      <c r="Q315" s="86">
        <v>454</v>
      </c>
      <c r="R315" s="85" t="s">
        <v>2485</v>
      </c>
      <c r="S315" s="86">
        <v>54</v>
      </c>
      <c r="T315" s="86">
        <v>443</v>
      </c>
      <c r="U315" s="62" t="s">
        <v>3163</v>
      </c>
      <c r="V315" s="224">
        <v>344</v>
      </c>
      <c r="W315" s="224">
        <v>826</v>
      </c>
      <c r="X315" s="349" t="s">
        <v>3163</v>
      </c>
      <c r="Y315" s="273">
        <v>362</v>
      </c>
      <c r="Z315" s="273">
        <v>362</v>
      </c>
      <c r="AA315" s="235" t="s">
        <v>2485</v>
      </c>
      <c r="AB315" s="59"/>
      <c r="AC315" s="59"/>
      <c r="AD315" s="59"/>
      <c r="AE315" s="556"/>
      <c r="AF315" s="556"/>
      <c r="AG315" s="556"/>
      <c r="AH315" s="528">
        <f t="shared" si="49"/>
        <v>1913</v>
      </c>
      <c r="AI315" s="107">
        <f t="shared" si="50"/>
        <v>3295</v>
      </c>
      <c r="AJ315" s="96">
        <f>+AH315/AI315</f>
        <v>0.58057663125948411</v>
      </c>
      <c r="AK315" s="96">
        <f t="shared" si="51"/>
        <v>0.58057663125948411</v>
      </c>
      <c r="AL315" s="88" t="s">
        <v>4073</v>
      </c>
    </row>
    <row r="316" spans="1:38" s="77" customFormat="1" ht="15.75" hidden="1" customHeight="1" x14ac:dyDescent="0.25">
      <c r="A316" s="64">
        <v>313</v>
      </c>
      <c r="B316" s="64" t="s">
        <v>741</v>
      </c>
      <c r="C316" s="64" t="s">
        <v>1815</v>
      </c>
      <c r="D316" s="64" t="s">
        <v>1230</v>
      </c>
      <c r="E316" s="59" t="s">
        <v>1822</v>
      </c>
      <c r="F316" s="86" t="s">
        <v>3720</v>
      </c>
      <c r="G316" s="64" t="s">
        <v>1238</v>
      </c>
      <c r="H316" s="95">
        <v>0.98</v>
      </c>
      <c r="I316" s="64" t="s">
        <v>786</v>
      </c>
      <c r="J316" s="66">
        <v>0</v>
      </c>
      <c r="K316" s="66">
        <v>0</v>
      </c>
      <c r="L316" s="83" t="s">
        <v>26</v>
      </c>
      <c r="M316" s="66">
        <v>0</v>
      </c>
      <c r="N316" s="66">
        <v>0</v>
      </c>
      <c r="O316" s="67" t="s">
        <v>26</v>
      </c>
      <c r="P316" s="64">
        <v>0</v>
      </c>
      <c r="Q316" s="64">
        <v>0</v>
      </c>
      <c r="R316" s="85" t="s">
        <v>2784</v>
      </c>
      <c r="S316" s="68">
        <v>0</v>
      </c>
      <c r="T316" s="68">
        <v>0</v>
      </c>
      <c r="U316" s="67" t="s">
        <v>26</v>
      </c>
      <c r="V316" s="68">
        <v>0</v>
      </c>
      <c r="W316" s="68">
        <v>0</v>
      </c>
      <c r="X316" s="67" t="s">
        <v>26</v>
      </c>
      <c r="Y316" s="32">
        <v>744</v>
      </c>
      <c r="Z316" s="32">
        <v>29</v>
      </c>
      <c r="AA316" s="235" t="s">
        <v>3999</v>
      </c>
      <c r="AB316" s="59"/>
      <c r="AC316" s="59"/>
      <c r="AD316" s="59"/>
      <c r="AE316" s="556"/>
      <c r="AF316" s="556"/>
      <c r="AG316" s="556"/>
      <c r="AH316" s="528">
        <f t="shared" si="49"/>
        <v>744</v>
      </c>
      <c r="AI316" s="107">
        <f t="shared" si="50"/>
        <v>29</v>
      </c>
      <c r="AJ316" s="420">
        <f>((AH316/AI316)-1)</f>
        <v>24.655172413793103</v>
      </c>
      <c r="AK316" s="89">
        <f t="shared" si="51"/>
        <v>25.158339197748067</v>
      </c>
      <c r="AL316" s="88" t="s">
        <v>4072</v>
      </c>
    </row>
    <row r="317" spans="1:38" s="77" customFormat="1" ht="15.75" hidden="1" customHeight="1" x14ac:dyDescent="0.25">
      <c r="A317" s="64">
        <v>314</v>
      </c>
      <c r="B317" s="64" t="s">
        <v>741</v>
      </c>
      <c r="C317" s="64" t="s">
        <v>1815</v>
      </c>
      <c r="D317" s="64" t="s">
        <v>8</v>
      </c>
      <c r="E317" s="59" t="s">
        <v>1823</v>
      </c>
      <c r="F317" s="64" t="s">
        <v>1824</v>
      </c>
      <c r="G317" s="64" t="s">
        <v>1238</v>
      </c>
      <c r="H317" s="96">
        <v>1</v>
      </c>
      <c r="I317" s="64" t="s">
        <v>18</v>
      </c>
      <c r="J317" s="66">
        <v>0</v>
      </c>
      <c r="K317" s="66">
        <v>0</v>
      </c>
      <c r="L317" s="83" t="s">
        <v>26</v>
      </c>
      <c r="M317" s="66">
        <v>0</v>
      </c>
      <c r="N317" s="66">
        <v>0</v>
      </c>
      <c r="O317" s="67" t="s">
        <v>26</v>
      </c>
      <c r="P317" s="64">
        <v>0</v>
      </c>
      <c r="Q317" s="64">
        <v>0</v>
      </c>
      <c r="R317" s="85" t="s">
        <v>2759</v>
      </c>
      <c r="S317" s="68">
        <v>0</v>
      </c>
      <c r="T317" s="68">
        <v>0</v>
      </c>
      <c r="U317" s="67" t="s">
        <v>26</v>
      </c>
      <c r="V317" s="68">
        <v>0</v>
      </c>
      <c r="W317" s="68">
        <v>0</v>
      </c>
      <c r="X317" s="67" t="s">
        <v>26</v>
      </c>
      <c r="Y317" s="32">
        <v>2</v>
      </c>
      <c r="Z317" s="32">
        <v>2</v>
      </c>
      <c r="AA317" s="235" t="s">
        <v>4000</v>
      </c>
      <c r="AB317" s="59"/>
      <c r="AC317" s="59"/>
      <c r="AD317" s="59"/>
      <c r="AE317" s="556"/>
      <c r="AF317" s="556"/>
      <c r="AG317" s="556"/>
      <c r="AH317" s="528">
        <f t="shared" si="49"/>
        <v>2</v>
      </c>
      <c r="AI317" s="107">
        <f t="shared" si="50"/>
        <v>2</v>
      </c>
      <c r="AJ317" s="96">
        <f>+AH317/AI317</f>
        <v>1</v>
      </c>
      <c r="AK317" s="96">
        <f t="shared" si="51"/>
        <v>1</v>
      </c>
      <c r="AL317" s="64" t="s">
        <v>4072</v>
      </c>
    </row>
    <row r="318" spans="1:38" s="77" customFormat="1" ht="15.75" hidden="1" customHeight="1" x14ac:dyDescent="0.25">
      <c r="A318" s="64">
        <v>315</v>
      </c>
      <c r="B318" s="64" t="s">
        <v>741</v>
      </c>
      <c r="C318" s="64" t="s">
        <v>1815</v>
      </c>
      <c r="D318" s="64" t="s">
        <v>1230</v>
      </c>
      <c r="E318" s="90" t="s">
        <v>3721</v>
      </c>
      <c r="F318" s="64" t="s">
        <v>1825</v>
      </c>
      <c r="G318" s="64" t="s">
        <v>1238</v>
      </c>
      <c r="H318" s="96">
        <v>1</v>
      </c>
      <c r="I318" s="64" t="s">
        <v>18</v>
      </c>
      <c r="J318" s="66">
        <v>0</v>
      </c>
      <c r="K318" s="66">
        <v>0</v>
      </c>
      <c r="L318" s="83" t="s">
        <v>26</v>
      </c>
      <c r="M318" s="66">
        <v>0</v>
      </c>
      <c r="N318" s="66">
        <v>0</v>
      </c>
      <c r="O318" s="67" t="s">
        <v>26</v>
      </c>
      <c r="P318" s="64">
        <v>1028</v>
      </c>
      <c r="Q318" s="64">
        <v>1028</v>
      </c>
      <c r="R318" s="85" t="s">
        <v>2776</v>
      </c>
      <c r="S318" s="68">
        <v>0</v>
      </c>
      <c r="T318" s="68">
        <v>0</v>
      </c>
      <c r="U318" s="67" t="s">
        <v>26</v>
      </c>
      <c r="V318" s="68">
        <v>0</v>
      </c>
      <c r="W318" s="68">
        <v>0</v>
      </c>
      <c r="X318" s="67" t="s">
        <v>26</v>
      </c>
      <c r="Y318" s="32">
        <v>5671</v>
      </c>
      <c r="Z318" s="32">
        <v>5671</v>
      </c>
      <c r="AA318" s="235" t="s">
        <v>4001</v>
      </c>
      <c r="AB318" s="59"/>
      <c r="AC318" s="59"/>
      <c r="AD318" s="59"/>
      <c r="AE318" s="556"/>
      <c r="AF318" s="556"/>
      <c r="AG318" s="556"/>
      <c r="AH318" s="528">
        <f t="shared" si="49"/>
        <v>6699</v>
      </c>
      <c r="AI318" s="107">
        <f t="shared" si="50"/>
        <v>6699</v>
      </c>
      <c r="AJ318" s="96">
        <f>+AH318/AI318</f>
        <v>1</v>
      </c>
      <c r="AK318" s="96">
        <f t="shared" si="51"/>
        <v>1</v>
      </c>
      <c r="AL318" s="64" t="s">
        <v>4072</v>
      </c>
    </row>
    <row r="319" spans="1:38" s="77" customFormat="1" ht="15.75" hidden="1" customHeight="1" x14ac:dyDescent="0.25">
      <c r="A319" s="64">
        <v>316</v>
      </c>
      <c r="B319" s="64" t="s">
        <v>741</v>
      </c>
      <c r="C319" s="64" t="s">
        <v>1815</v>
      </c>
      <c r="D319" s="64" t="s">
        <v>8</v>
      </c>
      <c r="E319" s="139" t="s">
        <v>3722</v>
      </c>
      <c r="F319" s="86" t="s">
        <v>3723</v>
      </c>
      <c r="G319" s="64" t="s">
        <v>1228</v>
      </c>
      <c r="H319" s="95">
        <v>1</v>
      </c>
      <c r="I319" s="86" t="s">
        <v>18</v>
      </c>
      <c r="J319" s="116">
        <v>527</v>
      </c>
      <c r="K319" s="64">
        <v>0</v>
      </c>
      <c r="L319" s="70" t="s">
        <v>2579</v>
      </c>
      <c r="M319" s="64">
        <v>1705</v>
      </c>
      <c r="N319" s="64">
        <v>0</v>
      </c>
      <c r="O319" s="72" t="s">
        <v>2486</v>
      </c>
      <c r="P319" s="64">
        <v>737</v>
      </c>
      <c r="Q319" s="64">
        <v>21</v>
      </c>
      <c r="R319" s="85" t="s">
        <v>2486</v>
      </c>
      <c r="S319" s="64">
        <v>1453</v>
      </c>
      <c r="T319" s="64">
        <v>828</v>
      </c>
      <c r="U319" s="62" t="s">
        <v>3164</v>
      </c>
      <c r="V319" s="36">
        <v>2903</v>
      </c>
      <c r="W319" s="36">
        <v>27</v>
      </c>
      <c r="X319" s="349" t="s">
        <v>3164</v>
      </c>
      <c r="Y319" s="32">
        <v>5671</v>
      </c>
      <c r="Z319" s="32">
        <v>5671</v>
      </c>
      <c r="AA319" s="235" t="s">
        <v>4002</v>
      </c>
      <c r="AB319" s="59"/>
      <c r="AC319" s="59"/>
      <c r="AD319" s="59"/>
      <c r="AE319" s="556"/>
      <c r="AF319" s="556"/>
      <c r="AG319" s="556"/>
      <c r="AH319" s="528">
        <f t="shared" si="49"/>
        <v>12996</v>
      </c>
      <c r="AI319" s="107">
        <f t="shared" si="50"/>
        <v>6547</v>
      </c>
      <c r="AJ319" s="96">
        <f>+AH319/AI319</f>
        <v>1.9850313120513212</v>
      </c>
      <c r="AK319" s="96">
        <f t="shared" si="51"/>
        <v>1.9850313120513212</v>
      </c>
      <c r="AL319" s="64" t="s">
        <v>4072</v>
      </c>
    </row>
    <row r="320" spans="1:38" s="77" customFormat="1" ht="15.75" hidden="1" customHeight="1" x14ac:dyDescent="0.25">
      <c r="A320" s="64">
        <v>317</v>
      </c>
      <c r="B320" s="64" t="s">
        <v>741</v>
      </c>
      <c r="C320" s="64" t="s">
        <v>1826</v>
      </c>
      <c r="D320" s="64" t="s">
        <v>1254</v>
      </c>
      <c r="E320" s="59" t="s">
        <v>1827</v>
      </c>
      <c r="F320" s="64" t="s">
        <v>1828</v>
      </c>
      <c r="G320" s="64" t="s">
        <v>1224</v>
      </c>
      <c r="H320" s="96">
        <v>1</v>
      </c>
      <c r="I320" s="64" t="s">
        <v>18</v>
      </c>
      <c r="J320" s="66">
        <v>0</v>
      </c>
      <c r="K320" s="66">
        <v>0</v>
      </c>
      <c r="L320" s="83" t="s">
        <v>26</v>
      </c>
      <c r="M320" s="66">
        <v>0</v>
      </c>
      <c r="N320" s="66">
        <v>0</v>
      </c>
      <c r="O320" s="67" t="s">
        <v>26</v>
      </c>
      <c r="P320" s="68">
        <v>0</v>
      </c>
      <c r="Q320" s="68">
        <v>0</v>
      </c>
      <c r="R320" s="67" t="s">
        <v>26</v>
      </c>
      <c r="S320" s="68">
        <v>0</v>
      </c>
      <c r="T320" s="68">
        <v>0</v>
      </c>
      <c r="U320" s="67" t="s">
        <v>26</v>
      </c>
      <c r="V320" s="68">
        <v>0</v>
      </c>
      <c r="W320" s="68">
        <v>0</v>
      </c>
      <c r="X320" s="67" t="s">
        <v>26</v>
      </c>
      <c r="Y320" s="32">
        <v>0</v>
      </c>
      <c r="Z320" s="32">
        <v>0</v>
      </c>
      <c r="AA320" s="235" t="s">
        <v>26</v>
      </c>
      <c r="AB320" s="59"/>
      <c r="AC320" s="59"/>
      <c r="AD320" s="59"/>
      <c r="AE320" s="556"/>
      <c r="AF320" s="556"/>
      <c r="AG320" s="556"/>
      <c r="AH320" s="527">
        <f t="shared" si="49"/>
        <v>0</v>
      </c>
      <c r="AI320" s="64">
        <f t="shared" si="50"/>
        <v>0</v>
      </c>
      <c r="AJ320" s="96" t="e">
        <f>+AH320/AI320</f>
        <v>#DIV/0!</v>
      </c>
      <c r="AK320" s="96" t="e">
        <f t="shared" si="51"/>
        <v>#DIV/0!</v>
      </c>
      <c r="AL320" s="64" t="s">
        <v>4070</v>
      </c>
    </row>
    <row r="321" spans="1:38" s="77" customFormat="1" ht="15.75" hidden="1" customHeight="1" x14ac:dyDescent="0.25">
      <c r="A321" s="64">
        <v>318</v>
      </c>
      <c r="B321" s="64" t="s">
        <v>741</v>
      </c>
      <c r="C321" s="64" t="s">
        <v>1826</v>
      </c>
      <c r="D321" s="64" t="s">
        <v>1225</v>
      </c>
      <c r="E321" s="59" t="s">
        <v>1829</v>
      </c>
      <c r="F321" s="64" t="s">
        <v>1830</v>
      </c>
      <c r="G321" s="64" t="s">
        <v>1224</v>
      </c>
      <c r="H321" s="96">
        <v>1</v>
      </c>
      <c r="I321" s="64" t="s">
        <v>18</v>
      </c>
      <c r="J321" s="66">
        <v>0</v>
      </c>
      <c r="K321" s="66">
        <v>0</v>
      </c>
      <c r="L321" s="83" t="s">
        <v>26</v>
      </c>
      <c r="M321" s="66">
        <v>0</v>
      </c>
      <c r="N321" s="66">
        <v>0</v>
      </c>
      <c r="O321" s="67" t="s">
        <v>26</v>
      </c>
      <c r="P321" s="68">
        <v>0</v>
      </c>
      <c r="Q321" s="68">
        <v>0</v>
      </c>
      <c r="R321" s="67" t="s">
        <v>26</v>
      </c>
      <c r="S321" s="68">
        <v>0</v>
      </c>
      <c r="T321" s="68">
        <v>0</v>
      </c>
      <c r="U321" s="67" t="s">
        <v>26</v>
      </c>
      <c r="V321" s="68">
        <v>0</v>
      </c>
      <c r="W321" s="68">
        <v>0</v>
      </c>
      <c r="X321" s="67" t="s">
        <v>26</v>
      </c>
      <c r="Y321" s="32">
        <v>0</v>
      </c>
      <c r="Z321" s="32">
        <v>0</v>
      </c>
      <c r="AA321" s="235" t="s">
        <v>26</v>
      </c>
      <c r="AB321" s="59"/>
      <c r="AC321" s="59"/>
      <c r="AD321" s="59"/>
      <c r="AE321" s="556"/>
      <c r="AF321" s="556"/>
      <c r="AG321" s="556"/>
      <c r="AH321" s="527">
        <f t="shared" si="49"/>
        <v>0</v>
      </c>
      <c r="AI321" s="64">
        <f t="shared" si="50"/>
        <v>0</v>
      </c>
      <c r="AJ321" s="96" t="e">
        <f>+AH321/AI321</f>
        <v>#DIV/0!</v>
      </c>
      <c r="AK321" s="96" t="e">
        <f t="shared" si="51"/>
        <v>#DIV/0!</v>
      </c>
      <c r="AL321" s="64" t="s">
        <v>4070</v>
      </c>
    </row>
    <row r="322" spans="1:38" s="77" customFormat="1" ht="15.75" hidden="1" customHeight="1" x14ac:dyDescent="0.25">
      <c r="A322" s="64">
        <v>319</v>
      </c>
      <c r="B322" s="64" t="s">
        <v>741</v>
      </c>
      <c r="C322" s="64" t="s">
        <v>1826</v>
      </c>
      <c r="D322" s="64" t="s">
        <v>1230</v>
      </c>
      <c r="E322" s="324" t="s">
        <v>1831</v>
      </c>
      <c r="F322" s="64" t="s">
        <v>1832</v>
      </c>
      <c r="G322" s="64" t="s">
        <v>1228</v>
      </c>
      <c r="H322" s="96">
        <v>1</v>
      </c>
      <c r="I322" s="64" t="s">
        <v>786</v>
      </c>
      <c r="J322" s="116">
        <v>601</v>
      </c>
      <c r="K322" s="64">
        <v>0</v>
      </c>
      <c r="L322" s="87" t="s">
        <v>2580</v>
      </c>
      <c r="M322" s="64">
        <v>244</v>
      </c>
      <c r="N322" s="64">
        <v>15</v>
      </c>
      <c r="O322" s="72" t="s">
        <v>2487</v>
      </c>
      <c r="P322" s="64">
        <v>73</v>
      </c>
      <c r="Q322" s="200">
        <v>31</v>
      </c>
      <c r="R322" s="85" t="s">
        <v>2787</v>
      </c>
      <c r="S322" s="64">
        <v>21</v>
      </c>
      <c r="T322" s="64">
        <v>5</v>
      </c>
      <c r="U322" s="62" t="s">
        <v>2487</v>
      </c>
      <c r="V322" s="36">
        <v>37</v>
      </c>
      <c r="W322" s="36">
        <v>37</v>
      </c>
      <c r="X322" s="349" t="s">
        <v>3446</v>
      </c>
      <c r="Y322" s="32">
        <v>67</v>
      </c>
      <c r="Z322" s="32">
        <v>67</v>
      </c>
      <c r="AA322" s="401" t="s">
        <v>4003</v>
      </c>
      <c r="AB322" s="59"/>
      <c r="AC322" s="59"/>
      <c r="AD322" s="59"/>
      <c r="AE322" s="556"/>
      <c r="AF322" s="556"/>
      <c r="AG322" s="556"/>
      <c r="AH322" s="528">
        <f t="shared" si="49"/>
        <v>1043</v>
      </c>
      <c r="AI322" s="107">
        <f t="shared" si="50"/>
        <v>155</v>
      </c>
      <c r="AJ322" s="420">
        <f>((AH322/AI322)-1)</f>
        <v>5.7290322580645165</v>
      </c>
      <c r="AK322" s="420">
        <f t="shared" si="51"/>
        <v>5.7290322580645165</v>
      </c>
      <c r="AL322" s="88" t="s">
        <v>4072</v>
      </c>
    </row>
    <row r="323" spans="1:38" s="77" customFormat="1" ht="15.75" hidden="1" customHeight="1" x14ac:dyDescent="0.25">
      <c r="A323" s="64">
        <v>320</v>
      </c>
      <c r="B323" s="64" t="s">
        <v>741</v>
      </c>
      <c r="C323" s="64" t="s">
        <v>1826</v>
      </c>
      <c r="D323" s="64" t="s">
        <v>8</v>
      </c>
      <c r="E323" s="325" t="s">
        <v>3724</v>
      </c>
      <c r="F323" s="86" t="s">
        <v>3725</v>
      </c>
      <c r="G323" s="64" t="s">
        <v>1228</v>
      </c>
      <c r="H323" s="96">
        <v>1</v>
      </c>
      <c r="I323" s="64" t="s">
        <v>18</v>
      </c>
      <c r="J323" s="64">
        <v>0</v>
      </c>
      <c r="K323" s="64">
        <v>0</v>
      </c>
      <c r="L323" s="70"/>
      <c r="M323" s="64">
        <v>1</v>
      </c>
      <c r="N323" s="64">
        <v>1</v>
      </c>
      <c r="O323" s="72" t="s">
        <v>2488</v>
      </c>
      <c r="P323" s="64">
        <v>3</v>
      </c>
      <c r="Q323" s="64">
        <v>3</v>
      </c>
      <c r="R323" s="76" t="s">
        <v>2755</v>
      </c>
      <c r="S323" s="64">
        <v>2</v>
      </c>
      <c r="T323" s="64">
        <v>2</v>
      </c>
      <c r="U323" s="73" t="s">
        <v>3165</v>
      </c>
      <c r="V323" s="36">
        <v>3</v>
      </c>
      <c r="W323" s="36">
        <v>3</v>
      </c>
      <c r="X323" s="349" t="s">
        <v>3447</v>
      </c>
      <c r="Y323" s="32">
        <v>2</v>
      </c>
      <c r="Z323" s="32">
        <v>2</v>
      </c>
      <c r="AA323" s="235" t="s">
        <v>2488</v>
      </c>
      <c r="AB323" s="59"/>
      <c r="AC323" s="59"/>
      <c r="AD323" s="59"/>
      <c r="AE323" s="556"/>
      <c r="AF323" s="556"/>
      <c r="AG323" s="556"/>
      <c r="AH323" s="527">
        <f t="shared" si="49"/>
        <v>11</v>
      </c>
      <c r="AI323" s="64">
        <f t="shared" si="50"/>
        <v>11</v>
      </c>
      <c r="AJ323" s="96">
        <f t="shared" ref="AJ323:AJ328" si="52">+AH323/AI323</f>
        <v>1</v>
      </c>
      <c r="AK323" s="96">
        <f t="shared" si="51"/>
        <v>1</v>
      </c>
      <c r="AL323" s="64" t="s">
        <v>4072</v>
      </c>
    </row>
    <row r="324" spans="1:38" s="77" customFormat="1" ht="15.75" hidden="1" customHeight="1" x14ac:dyDescent="0.25">
      <c r="A324" s="64">
        <v>321</v>
      </c>
      <c r="B324" s="64" t="s">
        <v>741</v>
      </c>
      <c r="C324" s="64" t="s">
        <v>1826</v>
      </c>
      <c r="D324" s="64" t="s">
        <v>8</v>
      </c>
      <c r="E324" s="324" t="s">
        <v>1833</v>
      </c>
      <c r="F324" s="64" t="s">
        <v>1834</v>
      </c>
      <c r="G324" s="64" t="s">
        <v>1228</v>
      </c>
      <c r="H324" s="96">
        <v>1</v>
      </c>
      <c r="I324" s="64" t="s">
        <v>18</v>
      </c>
      <c r="J324" s="64">
        <v>0</v>
      </c>
      <c r="K324" s="64">
        <v>0</v>
      </c>
      <c r="L324" s="70"/>
      <c r="M324" s="64">
        <v>6</v>
      </c>
      <c r="N324" s="64">
        <v>6</v>
      </c>
      <c r="O324" s="72" t="s">
        <v>2489</v>
      </c>
      <c r="P324" s="64">
        <v>3</v>
      </c>
      <c r="Q324" s="64">
        <v>3</v>
      </c>
      <c r="R324" s="76" t="s">
        <v>2760</v>
      </c>
      <c r="S324" s="64">
        <v>1</v>
      </c>
      <c r="T324" s="64">
        <v>1</v>
      </c>
      <c r="U324" s="73" t="s">
        <v>3166</v>
      </c>
      <c r="V324" s="36">
        <v>2</v>
      </c>
      <c r="W324" s="36">
        <v>2</v>
      </c>
      <c r="X324" s="349" t="s">
        <v>2489</v>
      </c>
      <c r="Y324" s="32">
        <v>23</v>
      </c>
      <c r="Z324" s="32">
        <v>23</v>
      </c>
      <c r="AA324" s="235" t="s">
        <v>4004</v>
      </c>
      <c r="AB324" s="59"/>
      <c r="AC324" s="59"/>
      <c r="AD324" s="59"/>
      <c r="AE324" s="556"/>
      <c r="AF324" s="556"/>
      <c r="AG324" s="556"/>
      <c r="AH324" s="527">
        <f t="shared" si="49"/>
        <v>35</v>
      </c>
      <c r="AI324" s="64">
        <f t="shared" si="50"/>
        <v>35</v>
      </c>
      <c r="AJ324" s="96">
        <f t="shared" si="52"/>
        <v>1</v>
      </c>
      <c r="AK324" s="96">
        <f t="shared" si="51"/>
        <v>1</v>
      </c>
      <c r="AL324" s="64" t="s">
        <v>4072</v>
      </c>
    </row>
    <row r="325" spans="1:38" s="77" customFormat="1" ht="15.75" hidden="1" customHeight="1" x14ac:dyDescent="0.25">
      <c r="A325" s="64">
        <v>322</v>
      </c>
      <c r="B325" s="64" t="s">
        <v>741</v>
      </c>
      <c r="C325" s="64" t="s">
        <v>1826</v>
      </c>
      <c r="D325" s="64" t="s">
        <v>1230</v>
      </c>
      <c r="E325" s="59" t="s">
        <v>1835</v>
      </c>
      <c r="F325" s="64" t="s">
        <v>1836</v>
      </c>
      <c r="G325" s="64" t="s">
        <v>1371</v>
      </c>
      <c r="H325" s="96">
        <v>1</v>
      </c>
      <c r="I325" s="64" t="s">
        <v>18</v>
      </c>
      <c r="J325" s="64">
        <v>0</v>
      </c>
      <c r="K325" s="64">
        <v>0</v>
      </c>
      <c r="L325" s="70"/>
      <c r="M325" s="64">
        <v>0</v>
      </c>
      <c r="N325" s="64">
        <v>0</v>
      </c>
      <c r="O325" s="72"/>
      <c r="P325" s="64">
        <v>17</v>
      </c>
      <c r="Q325" s="64">
        <v>17</v>
      </c>
      <c r="R325" s="76" t="s">
        <v>2775</v>
      </c>
      <c r="S325" s="64">
        <v>94</v>
      </c>
      <c r="T325" s="64">
        <v>85</v>
      </c>
      <c r="U325" s="62" t="s">
        <v>3167</v>
      </c>
      <c r="V325" s="68">
        <v>0</v>
      </c>
      <c r="W325" s="68">
        <v>0</v>
      </c>
      <c r="X325" s="67" t="s">
        <v>26</v>
      </c>
      <c r="Y325" s="32">
        <v>118</v>
      </c>
      <c r="Z325" s="32">
        <v>118</v>
      </c>
      <c r="AA325" s="235" t="s">
        <v>2775</v>
      </c>
      <c r="AB325" s="59"/>
      <c r="AC325" s="59"/>
      <c r="AD325" s="59"/>
      <c r="AE325" s="556"/>
      <c r="AF325" s="556"/>
      <c r="AG325" s="556"/>
      <c r="AH325" s="527">
        <f t="shared" si="49"/>
        <v>229</v>
      </c>
      <c r="AI325" s="64">
        <f t="shared" si="50"/>
        <v>220</v>
      </c>
      <c r="AJ325" s="96">
        <f t="shared" si="52"/>
        <v>1.040909090909091</v>
      </c>
      <c r="AK325" s="96">
        <f t="shared" si="51"/>
        <v>1.040909090909091</v>
      </c>
      <c r="AL325" s="64" t="s">
        <v>4072</v>
      </c>
    </row>
    <row r="326" spans="1:38" s="77" customFormat="1" ht="15.75" hidden="1" customHeight="1" x14ac:dyDescent="0.25">
      <c r="A326" s="64">
        <v>323</v>
      </c>
      <c r="B326" s="64" t="s">
        <v>741</v>
      </c>
      <c r="C326" s="64" t="s">
        <v>1826</v>
      </c>
      <c r="D326" s="64" t="s">
        <v>8</v>
      </c>
      <c r="E326" s="59" t="s">
        <v>1837</v>
      </c>
      <c r="F326" s="64" t="s">
        <v>1838</v>
      </c>
      <c r="G326" s="64" t="s">
        <v>1228</v>
      </c>
      <c r="H326" s="96">
        <v>1</v>
      </c>
      <c r="I326" s="64" t="s">
        <v>18</v>
      </c>
      <c r="J326" s="64">
        <v>0</v>
      </c>
      <c r="K326" s="64">
        <v>0</v>
      </c>
      <c r="L326" s="70"/>
      <c r="M326" s="64">
        <v>0</v>
      </c>
      <c r="N326" s="64">
        <v>0</v>
      </c>
      <c r="O326" s="72"/>
      <c r="P326" s="64">
        <v>9</v>
      </c>
      <c r="Q326" s="64">
        <v>9</v>
      </c>
      <c r="R326" s="76" t="s">
        <v>2762</v>
      </c>
      <c r="S326" s="64">
        <v>50</v>
      </c>
      <c r="T326" s="64">
        <v>50</v>
      </c>
      <c r="U326" s="62" t="s">
        <v>3168</v>
      </c>
      <c r="V326" s="36">
        <v>62</v>
      </c>
      <c r="W326" s="36">
        <v>62</v>
      </c>
      <c r="X326" s="349" t="s">
        <v>3448</v>
      </c>
      <c r="Y326" s="32">
        <v>34</v>
      </c>
      <c r="Z326" s="32">
        <v>34</v>
      </c>
      <c r="AA326" s="235" t="s">
        <v>2762</v>
      </c>
      <c r="AB326" s="59"/>
      <c r="AC326" s="59"/>
      <c r="AD326" s="59"/>
      <c r="AE326" s="556"/>
      <c r="AF326" s="556"/>
      <c r="AG326" s="556"/>
      <c r="AH326" s="527">
        <f t="shared" si="49"/>
        <v>155</v>
      </c>
      <c r="AI326" s="64">
        <f t="shared" si="50"/>
        <v>155</v>
      </c>
      <c r="AJ326" s="96">
        <f t="shared" si="52"/>
        <v>1</v>
      </c>
      <c r="AK326" s="96">
        <f t="shared" si="51"/>
        <v>1</v>
      </c>
      <c r="AL326" s="64" t="s">
        <v>4072</v>
      </c>
    </row>
    <row r="327" spans="1:38" s="77" customFormat="1" ht="15.75" hidden="1" customHeight="1" x14ac:dyDescent="0.25">
      <c r="A327" s="64">
        <v>324</v>
      </c>
      <c r="B327" s="64" t="s">
        <v>741</v>
      </c>
      <c r="C327" s="64" t="s">
        <v>1826</v>
      </c>
      <c r="D327" s="64" t="s">
        <v>8</v>
      </c>
      <c r="E327" s="59" t="s">
        <v>1839</v>
      </c>
      <c r="F327" s="64" t="s">
        <v>1838</v>
      </c>
      <c r="G327" s="64" t="s">
        <v>1228</v>
      </c>
      <c r="H327" s="96">
        <v>1</v>
      </c>
      <c r="I327" s="64" t="s">
        <v>18</v>
      </c>
      <c r="J327" s="64">
        <v>0</v>
      </c>
      <c r="K327" s="64">
        <v>0</v>
      </c>
      <c r="L327" s="70"/>
      <c r="M327" s="64">
        <v>0</v>
      </c>
      <c r="N327" s="64">
        <v>0</v>
      </c>
      <c r="O327" s="72"/>
      <c r="P327" s="64">
        <v>8</v>
      </c>
      <c r="Q327" s="64">
        <v>8</v>
      </c>
      <c r="R327" s="76" t="s">
        <v>2763</v>
      </c>
      <c r="S327" s="64">
        <v>44</v>
      </c>
      <c r="T327" s="64">
        <v>44</v>
      </c>
      <c r="U327" s="73" t="s">
        <v>3169</v>
      </c>
      <c r="V327" s="36">
        <v>64</v>
      </c>
      <c r="W327" s="36">
        <v>64</v>
      </c>
      <c r="X327" s="349" t="s">
        <v>3449</v>
      </c>
      <c r="Y327" s="32">
        <v>84</v>
      </c>
      <c r="Z327" s="32">
        <v>84</v>
      </c>
      <c r="AA327" s="235" t="s">
        <v>4005</v>
      </c>
      <c r="AB327" s="59"/>
      <c r="AC327" s="59"/>
      <c r="AD327" s="59"/>
      <c r="AE327" s="556"/>
      <c r="AF327" s="556"/>
      <c r="AG327" s="556"/>
      <c r="AH327" s="527">
        <f t="shared" si="49"/>
        <v>200</v>
      </c>
      <c r="AI327" s="64">
        <f t="shared" si="50"/>
        <v>200</v>
      </c>
      <c r="AJ327" s="96">
        <f t="shared" si="52"/>
        <v>1</v>
      </c>
      <c r="AK327" s="96">
        <f t="shared" si="51"/>
        <v>1</v>
      </c>
      <c r="AL327" s="64" t="s">
        <v>4072</v>
      </c>
    </row>
    <row r="328" spans="1:38" s="77" customFormat="1" ht="15.75" hidden="1" customHeight="1" x14ac:dyDescent="0.25">
      <c r="A328" s="64">
        <v>325</v>
      </c>
      <c r="B328" s="64" t="s">
        <v>741</v>
      </c>
      <c r="C328" s="64" t="s">
        <v>1826</v>
      </c>
      <c r="D328" s="64" t="s">
        <v>1230</v>
      </c>
      <c r="E328" s="59" t="s">
        <v>1840</v>
      </c>
      <c r="F328" s="64" t="s">
        <v>1841</v>
      </c>
      <c r="G328" s="64" t="s">
        <v>1238</v>
      </c>
      <c r="H328" s="96">
        <v>1</v>
      </c>
      <c r="I328" s="64" t="s">
        <v>18</v>
      </c>
      <c r="J328" s="66">
        <v>0</v>
      </c>
      <c r="K328" s="68">
        <v>0</v>
      </c>
      <c r="L328" s="83" t="s">
        <v>26</v>
      </c>
      <c r="M328" s="68">
        <v>0</v>
      </c>
      <c r="N328" s="68">
        <v>0</v>
      </c>
      <c r="O328" s="67" t="s">
        <v>26</v>
      </c>
      <c r="P328" s="64">
        <v>435</v>
      </c>
      <c r="Q328" s="64">
        <v>435</v>
      </c>
      <c r="R328" s="76" t="s">
        <v>2773</v>
      </c>
      <c r="S328" s="64">
        <v>5</v>
      </c>
      <c r="T328" s="64">
        <v>5</v>
      </c>
      <c r="U328" s="73" t="s">
        <v>3170</v>
      </c>
      <c r="V328" s="68">
        <v>0</v>
      </c>
      <c r="W328" s="68">
        <v>0</v>
      </c>
      <c r="X328" s="67" t="s">
        <v>26</v>
      </c>
      <c r="Y328" s="32">
        <v>31</v>
      </c>
      <c r="Z328" s="32">
        <v>31</v>
      </c>
      <c r="AA328" s="235" t="s">
        <v>4006</v>
      </c>
      <c r="AB328" s="59"/>
      <c r="AC328" s="59"/>
      <c r="AD328" s="59"/>
      <c r="AE328" s="556"/>
      <c r="AF328" s="556"/>
      <c r="AG328" s="556"/>
      <c r="AH328" s="527">
        <f t="shared" si="49"/>
        <v>471</v>
      </c>
      <c r="AI328" s="64">
        <f t="shared" si="50"/>
        <v>471</v>
      </c>
      <c r="AJ328" s="96">
        <f t="shared" si="52"/>
        <v>1</v>
      </c>
      <c r="AK328" s="96">
        <f t="shared" si="51"/>
        <v>1</v>
      </c>
      <c r="AL328" s="64" t="s">
        <v>4072</v>
      </c>
    </row>
    <row r="329" spans="1:38" s="77" customFormat="1" ht="15.75" hidden="1" customHeight="1" x14ac:dyDescent="0.25">
      <c r="A329" s="64">
        <v>326</v>
      </c>
      <c r="B329" s="64" t="s">
        <v>741</v>
      </c>
      <c r="C329" s="64" t="s">
        <v>1826</v>
      </c>
      <c r="D329" s="64" t="s">
        <v>8</v>
      </c>
      <c r="E329" s="324" t="s">
        <v>1842</v>
      </c>
      <c r="F329" s="64" t="s">
        <v>1843</v>
      </c>
      <c r="G329" s="64" t="s">
        <v>1371</v>
      </c>
      <c r="H329" s="64">
        <v>7.5</v>
      </c>
      <c r="I329" s="64" t="s">
        <v>770</v>
      </c>
      <c r="J329" s="66">
        <v>0</v>
      </c>
      <c r="K329" s="68">
        <v>0</v>
      </c>
      <c r="L329" s="83" t="s">
        <v>26</v>
      </c>
      <c r="M329" s="64">
        <v>5.7</v>
      </c>
      <c r="N329" s="211">
        <v>7.5</v>
      </c>
      <c r="O329" s="212" t="s">
        <v>2490</v>
      </c>
      <c r="P329" s="68">
        <v>0</v>
      </c>
      <c r="Q329" s="68">
        <v>0</v>
      </c>
      <c r="R329" s="67" t="s">
        <v>26</v>
      </c>
      <c r="S329" s="64">
        <v>0</v>
      </c>
      <c r="T329" s="64">
        <v>0</v>
      </c>
      <c r="U329" s="59"/>
      <c r="V329" s="68">
        <v>0</v>
      </c>
      <c r="W329" s="68">
        <v>0</v>
      </c>
      <c r="X329" s="67" t="s">
        <v>26</v>
      </c>
      <c r="Y329" s="418">
        <v>8.3000000000000007</v>
      </c>
      <c r="Z329" s="418">
        <v>7.5</v>
      </c>
      <c r="AA329" s="235" t="s">
        <v>4007</v>
      </c>
      <c r="AB329" s="59"/>
      <c r="AC329" s="59"/>
      <c r="AD329" s="59"/>
      <c r="AE329" s="556"/>
      <c r="AF329" s="556"/>
      <c r="AG329" s="556"/>
      <c r="AH329" s="533">
        <f>AVERAGE(M329,S329,Y329)</f>
        <v>4.666666666666667</v>
      </c>
      <c r="AI329" s="213">
        <f>AVERAGE(N329,Z329)</f>
        <v>7.5</v>
      </c>
      <c r="AJ329" s="96">
        <f>AH329/AI329</f>
        <v>0.62222222222222223</v>
      </c>
      <c r="AK329" s="96">
        <f>AH329/H329</f>
        <v>0.62222222222222223</v>
      </c>
      <c r="AL329" s="64" t="s">
        <v>4073</v>
      </c>
    </row>
    <row r="330" spans="1:38" s="77" customFormat="1" ht="15.75" hidden="1" customHeight="1" x14ac:dyDescent="0.25">
      <c r="A330" s="64">
        <v>327</v>
      </c>
      <c r="B330" s="64" t="s">
        <v>741</v>
      </c>
      <c r="C330" s="64" t="s">
        <v>1826</v>
      </c>
      <c r="D330" s="64" t="s">
        <v>8</v>
      </c>
      <c r="E330" s="324" t="s">
        <v>1844</v>
      </c>
      <c r="F330" s="64" t="s">
        <v>1845</v>
      </c>
      <c r="G330" s="64" t="s">
        <v>1371</v>
      </c>
      <c r="H330" s="96">
        <v>1</v>
      </c>
      <c r="I330" s="64" t="s">
        <v>18</v>
      </c>
      <c r="J330" s="66">
        <v>0</v>
      </c>
      <c r="K330" s="68">
        <v>0</v>
      </c>
      <c r="L330" s="83" t="s">
        <v>26</v>
      </c>
      <c r="M330" s="64">
        <v>7</v>
      </c>
      <c r="N330" s="64">
        <v>7</v>
      </c>
      <c r="O330" s="72" t="s">
        <v>2491</v>
      </c>
      <c r="P330" s="68">
        <v>0</v>
      </c>
      <c r="Q330" s="68">
        <v>0</v>
      </c>
      <c r="R330" s="67" t="s">
        <v>26</v>
      </c>
      <c r="S330" s="64">
        <v>0</v>
      </c>
      <c r="T330" s="64">
        <v>0</v>
      </c>
      <c r="U330" s="59"/>
      <c r="V330" s="68">
        <v>0</v>
      </c>
      <c r="W330" s="68">
        <v>0</v>
      </c>
      <c r="X330" s="67" t="s">
        <v>26</v>
      </c>
      <c r="Y330" s="32">
        <v>498</v>
      </c>
      <c r="Z330" s="32">
        <v>498</v>
      </c>
      <c r="AA330" s="235" t="s">
        <v>4008</v>
      </c>
      <c r="AB330" s="59"/>
      <c r="AC330" s="59"/>
      <c r="AD330" s="59"/>
      <c r="AE330" s="556"/>
      <c r="AF330" s="556"/>
      <c r="AG330" s="556"/>
      <c r="AH330" s="527">
        <f t="shared" ref="AH330:AI334" si="53">J330+M330+P330+S330+V330+Y330</f>
        <v>505</v>
      </c>
      <c r="AI330" s="64">
        <f t="shared" si="53"/>
        <v>505</v>
      </c>
      <c r="AJ330" s="96">
        <f>+AH330/AI330</f>
        <v>1</v>
      </c>
      <c r="AK330" s="96">
        <f>+AJ330/H330</f>
        <v>1</v>
      </c>
      <c r="AL330" s="64" t="s">
        <v>4072</v>
      </c>
    </row>
    <row r="331" spans="1:38" s="77" customFormat="1" ht="15.75" hidden="1" customHeight="1" x14ac:dyDescent="0.25">
      <c r="A331" s="64">
        <v>328</v>
      </c>
      <c r="B331" s="64" t="s">
        <v>741</v>
      </c>
      <c r="C331" s="64" t="s">
        <v>1846</v>
      </c>
      <c r="D331" s="64" t="s">
        <v>1254</v>
      </c>
      <c r="E331" s="59" t="s">
        <v>1847</v>
      </c>
      <c r="F331" s="64" t="s">
        <v>1848</v>
      </c>
      <c r="G331" s="64" t="s">
        <v>1224</v>
      </c>
      <c r="H331" s="96">
        <v>1</v>
      </c>
      <c r="I331" s="96" t="s">
        <v>18</v>
      </c>
      <c r="J331" s="66">
        <v>0</v>
      </c>
      <c r="K331" s="68">
        <v>0</v>
      </c>
      <c r="L331" s="83" t="s">
        <v>26</v>
      </c>
      <c r="M331" s="66">
        <v>0</v>
      </c>
      <c r="N331" s="66">
        <v>0</v>
      </c>
      <c r="O331" s="67" t="s">
        <v>26</v>
      </c>
      <c r="P331" s="68">
        <v>0</v>
      </c>
      <c r="Q331" s="68">
        <v>0</v>
      </c>
      <c r="R331" s="67" t="s">
        <v>26</v>
      </c>
      <c r="S331" s="68">
        <v>0</v>
      </c>
      <c r="T331" s="68">
        <v>0</v>
      </c>
      <c r="U331" s="67" t="s">
        <v>26</v>
      </c>
      <c r="V331" s="68">
        <v>0</v>
      </c>
      <c r="W331" s="68">
        <v>0</v>
      </c>
      <c r="X331" s="67" t="s">
        <v>26</v>
      </c>
      <c r="Y331" s="32">
        <v>0</v>
      </c>
      <c r="Z331" s="32">
        <v>0</v>
      </c>
      <c r="AA331" s="235" t="s">
        <v>26</v>
      </c>
      <c r="AB331" s="59"/>
      <c r="AC331" s="59"/>
      <c r="AD331" s="59"/>
      <c r="AE331" s="556"/>
      <c r="AF331" s="556"/>
      <c r="AG331" s="556"/>
      <c r="AH331" s="527">
        <f t="shared" si="53"/>
        <v>0</v>
      </c>
      <c r="AI331" s="64">
        <f t="shared" si="53"/>
        <v>0</v>
      </c>
      <c r="AJ331" s="96" t="e">
        <f>+AH331/AI331</f>
        <v>#DIV/0!</v>
      </c>
      <c r="AK331" s="96" t="e">
        <f>+AJ331/H331</f>
        <v>#DIV/0!</v>
      </c>
      <c r="AL331" s="64" t="s">
        <v>4070</v>
      </c>
    </row>
    <row r="332" spans="1:38" s="77" customFormat="1" ht="15.75" hidden="1" customHeight="1" x14ac:dyDescent="0.25">
      <c r="A332" s="64">
        <v>329</v>
      </c>
      <c r="B332" s="64" t="s">
        <v>741</v>
      </c>
      <c r="C332" s="64" t="s">
        <v>1846</v>
      </c>
      <c r="D332" s="64" t="s">
        <v>1225</v>
      </c>
      <c r="E332" s="59" t="s">
        <v>1849</v>
      </c>
      <c r="F332" s="64" t="s">
        <v>1850</v>
      </c>
      <c r="G332" s="64" t="s">
        <v>1224</v>
      </c>
      <c r="H332" s="96">
        <v>1</v>
      </c>
      <c r="I332" s="64" t="s">
        <v>18</v>
      </c>
      <c r="J332" s="66">
        <v>0</v>
      </c>
      <c r="K332" s="68">
        <v>0</v>
      </c>
      <c r="L332" s="83" t="s">
        <v>26</v>
      </c>
      <c r="M332" s="66">
        <v>0</v>
      </c>
      <c r="N332" s="66">
        <v>0</v>
      </c>
      <c r="O332" s="67" t="s">
        <v>26</v>
      </c>
      <c r="P332" s="68">
        <v>0</v>
      </c>
      <c r="Q332" s="68">
        <v>0</v>
      </c>
      <c r="R332" s="67" t="s">
        <v>26</v>
      </c>
      <c r="S332" s="68">
        <v>0</v>
      </c>
      <c r="T332" s="68">
        <v>0</v>
      </c>
      <c r="U332" s="67" t="s">
        <v>26</v>
      </c>
      <c r="V332" s="68">
        <v>0</v>
      </c>
      <c r="W332" s="68">
        <v>0</v>
      </c>
      <c r="X332" s="67" t="s">
        <v>26</v>
      </c>
      <c r="Y332" s="32">
        <v>0</v>
      </c>
      <c r="Z332" s="32">
        <v>0</v>
      </c>
      <c r="AA332" s="235" t="s">
        <v>26</v>
      </c>
      <c r="AB332" s="59"/>
      <c r="AC332" s="59"/>
      <c r="AD332" s="59"/>
      <c r="AE332" s="556"/>
      <c r="AF332" s="556"/>
      <c r="AG332" s="556"/>
      <c r="AH332" s="527">
        <f t="shared" si="53"/>
        <v>0</v>
      </c>
      <c r="AI332" s="64">
        <f t="shared" si="53"/>
        <v>0</v>
      </c>
      <c r="AJ332" s="96" t="e">
        <f>+AH332/AI332</f>
        <v>#DIV/0!</v>
      </c>
      <c r="AK332" s="96" t="e">
        <f>+AJ332/H332</f>
        <v>#DIV/0!</v>
      </c>
      <c r="AL332" s="64" t="s">
        <v>4070</v>
      </c>
    </row>
    <row r="333" spans="1:38" s="77" customFormat="1" ht="15.75" hidden="1" customHeight="1" x14ac:dyDescent="0.25">
      <c r="A333" s="64">
        <v>330</v>
      </c>
      <c r="B333" s="64" t="s">
        <v>741</v>
      </c>
      <c r="C333" s="64" t="s">
        <v>1846</v>
      </c>
      <c r="D333" s="64" t="s">
        <v>1230</v>
      </c>
      <c r="E333" s="59" t="s">
        <v>1851</v>
      </c>
      <c r="F333" s="64" t="s">
        <v>1852</v>
      </c>
      <c r="G333" s="64" t="s">
        <v>1238</v>
      </c>
      <c r="H333" s="96">
        <v>1</v>
      </c>
      <c r="I333" s="64" t="s">
        <v>18</v>
      </c>
      <c r="J333" s="66">
        <v>0</v>
      </c>
      <c r="K333" s="68">
        <v>0</v>
      </c>
      <c r="L333" s="83" t="s">
        <v>26</v>
      </c>
      <c r="M333" s="66">
        <v>0</v>
      </c>
      <c r="N333" s="66">
        <v>0</v>
      </c>
      <c r="O333" s="67" t="s">
        <v>26</v>
      </c>
      <c r="P333" s="64">
        <v>3145</v>
      </c>
      <c r="Q333" s="64">
        <v>3145</v>
      </c>
      <c r="R333" s="76" t="s">
        <v>2771</v>
      </c>
      <c r="S333" s="68">
        <v>0</v>
      </c>
      <c r="T333" s="68">
        <v>0</v>
      </c>
      <c r="U333" s="67" t="s">
        <v>26</v>
      </c>
      <c r="V333" s="68">
        <v>0</v>
      </c>
      <c r="W333" s="68">
        <v>0</v>
      </c>
      <c r="X333" s="67" t="s">
        <v>26</v>
      </c>
      <c r="Y333" s="32">
        <v>223</v>
      </c>
      <c r="Z333" s="32">
        <v>223</v>
      </c>
      <c r="AA333" s="235" t="s">
        <v>4009</v>
      </c>
      <c r="AB333" s="59"/>
      <c r="AC333" s="59"/>
      <c r="AD333" s="59"/>
      <c r="AE333" s="556"/>
      <c r="AF333" s="556"/>
      <c r="AG333" s="556"/>
      <c r="AH333" s="527">
        <f t="shared" si="53"/>
        <v>3368</v>
      </c>
      <c r="AI333" s="64">
        <f t="shared" si="53"/>
        <v>3368</v>
      </c>
      <c r="AJ333" s="96">
        <f>+AH333/AI333</f>
        <v>1</v>
      </c>
      <c r="AK333" s="96">
        <f>+AJ333/H333</f>
        <v>1</v>
      </c>
      <c r="AL333" s="64" t="s">
        <v>4072</v>
      </c>
    </row>
    <row r="334" spans="1:38" s="77" customFormat="1" ht="15.75" hidden="1" customHeight="1" x14ac:dyDescent="0.25">
      <c r="A334" s="64">
        <v>331</v>
      </c>
      <c r="B334" s="64" t="s">
        <v>741</v>
      </c>
      <c r="C334" s="64" t="s">
        <v>1846</v>
      </c>
      <c r="D334" s="64" t="s">
        <v>8</v>
      </c>
      <c r="E334" s="324" t="s">
        <v>1853</v>
      </c>
      <c r="F334" s="64" t="s">
        <v>1854</v>
      </c>
      <c r="G334" s="64" t="s">
        <v>1371</v>
      </c>
      <c r="H334" s="96">
        <v>1</v>
      </c>
      <c r="I334" s="214" t="s">
        <v>18</v>
      </c>
      <c r="J334" s="66">
        <v>0</v>
      </c>
      <c r="K334" s="68">
        <v>0</v>
      </c>
      <c r="L334" s="83" t="s">
        <v>26</v>
      </c>
      <c r="M334" s="64">
        <v>18</v>
      </c>
      <c r="N334" s="64">
        <v>18</v>
      </c>
      <c r="O334" s="72" t="s">
        <v>2492</v>
      </c>
      <c r="P334" s="68">
        <v>0</v>
      </c>
      <c r="Q334" s="68">
        <v>0</v>
      </c>
      <c r="R334" s="67" t="s">
        <v>26</v>
      </c>
      <c r="S334" s="68">
        <v>0</v>
      </c>
      <c r="T334" s="68">
        <v>0</v>
      </c>
      <c r="U334" s="67" t="s">
        <v>26</v>
      </c>
      <c r="V334" s="68">
        <v>0</v>
      </c>
      <c r="W334" s="68">
        <v>0</v>
      </c>
      <c r="X334" s="67" t="s">
        <v>26</v>
      </c>
      <c r="Y334" s="32">
        <v>42</v>
      </c>
      <c r="Z334" s="32">
        <v>42</v>
      </c>
      <c r="AA334" s="235" t="s">
        <v>4010</v>
      </c>
      <c r="AB334" s="59"/>
      <c r="AC334" s="59"/>
      <c r="AD334" s="59"/>
      <c r="AE334" s="556"/>
      <c r="AF334" s="556"/>
      <c r="AG334" s="556"/>
      <c r="AH334" s="527">
        <f t="shared" si="53"/>
        <v>60</v>
      </c>
      <c r="AI334" s="64">
        <f t="shared" si="53"/>
        <v>60</v>
      </c>
      <c r="AJ334" s="96">
        <f>+AH334/AI334</f>
        <v>1</v>
      </c>
      <c r="AK334" s="96">
        <f>+AJ334/H334</f>
        <v>1</v>
      </c>
      <c r="AL334" s="64" t="s">
        <v>4072</v>
      </c>
    </row>
    <row r="335" spans="1:38" s="77" customFormat="1" ht="15.75" hidden="1" customHeight="1" x14ac:dyDescent="0.25">
      <c r="A335" s="64">
        <v>332</v>
      </c>
      <c r="B335" s="64" t="s">
        <v>741</v>
      </c>
      <c r="C335" s="64" t="s">
        <v>1846</v>
      </c>
      <c r="D335" s="64" t="s">
        <v>8</v>
      </c>
      <c r="E335" s="59" t="s">
        <v>1855</v>
      </c>
      <c r="F335" s="64" t="s">
        <v>1856</v>
      </c>
      <c r="G335" s="64" t="s">
        <v>1371</v>
      </c>
      <c r="H335" s="64">
        <v>8</v>
      </c>
      <c r="I335" s="214" t="s">
        <v>770</v>
      </c>
      <c r="J335" s="66">
        <v>0</v>
      </c>
      <c r="K335" s="68">
        <v>0</v>
      </c>
      <c r="L335" s="83" t="s">
        <v>26</v>
      </c>
      <c r="M335" s="64">
        <v>0</v>
      </c>
      <c r="N335" s="64">
        <v>8</v>
      </c>
      <c r="O335" s="72"/>
      <c r="P335" s="68">
        <v>0</v>
      </c>
      <c r="Q335" s="68">
        <v>0</v>
      </c>
      <c r="R335" s="67" t="s">
        <v>26</v>
      </c>
      <c r="S335" s="64">
        <v>9</v>
      </c>
      <c r="T335" s="64">
        <v>8</v>
      </c>
      <c r="U335" s="73" t="s">
        <v>3171</v>
      </c>
      <c r="V335" s="68">
        <v>0</v>
      </c>
      <c r="W335" s="68">
        <v>0</v>
      </c>
      <c r="X335" s="67" t="s">
        <v>26</v>
      </c>
      <c r="Y335" s="32">
        <v>6</v>
      </c>
      <c r="Z335" s="32">
        <v>6</v>
      </c>
      <c r="AA335" s="235" t="s">
        <v>4011</v>
      </c>
      <c r="AB335" s="59"/>
      <c r="AC335" s="59"/>
      <c r="AD335" s="59"/>
      <c r="AE335" s="556"/>
      <c r="AF335" s="556"/>
      <c r="AG335" s="556"/>
      <c r="AH335" s="527">
        <f>AVERAGE(S335,Y335)</f>
        <v>7.5</v>
      </c>
      <c r="AI335" s="213">
        <f>AVERAGE(N335,T335,Z335)</f>
        <v>7.333333333333333</v>
      </c>
      <c r="AJ335" s="417">
        <f>AH335/AI335</f>
        <v>1.0227272727272727</v>
      </c>
      <c r="AK335" s="417">
        <f>AH335/H335</f>
        <v>0.9375</v>
      </c>
      <c r="AL335" s="64" t="s">
        <v>4072</v>
      </c>
    </row>
    <row r="336" spans="1:38" s="77" customFormat="1" ht="15.75" hidden="1" customHeight="1" x14ac:dyDescent="0.25">
      <c r="A336" s="64">
        <v>333</v>
      </c>
      <c r="B336" s="64" t="s">
        <v>741</v>
      </c>
      <c r="C336" s="64" t="s">
        <v>1846</v>
      </c>
      <c r="D336" s="64" t="s">
        <v>1230</v>
      </c>
      <c r="E336" s="59" t="s">
        <v>1857</v>
      </c>
      <c r="F336" s="64" t="s">
        <v>1858</v>
      </c>
      <c r="G336" s="64" t="s">
        <v>1238</v>
      </c>
      <c r="H336" s="96">
        <v>1</v>
      </c>
      <c r="I336" s="64" t="s">
        <v>18</v>
      </c>
      <c r="J336" s="66">
        <v>0</v>
      </c>
      <c r="K336" s="68">
        <v>0</v>
      </c>
      <c r="L336" s="83" t="s">
        <v>26</v>
      </c>
      <c r="M336" s="66">
        <v>0</v>
      </c>
      <c r="N336" s="66">
        <v>0</v>
      </c>
      <c r="O336" s="67" t="s">
        <v>26</v>
      </c>
      <c r="P336" s="64">
        <v>1</v>
      </c>
      <c r="Q336" s="64">
        <v>1</v>
      </c>
      <c r="R336" s="76" t="s">
        <v>2774</v>
      </c>
      <c r="S336" s="68">
        <v>0</v>
      </c>
      <c r="T336" s="68">
        <v>0</v>
      </c>
      <c r="U336" s="67" t="s">
        <v>26</v>
      </c>
      <c r="V336" s="68">
        <v>0</v>
      </c>
      <c r="W336" s="68">
        <v>0</v>
      </c>
      <c r="X336" s="67" t="s">
        <v>26</v>
      </c>
      <c r="Y336" s="32">
        <v>9</v>
      </c>
      <c r="Z336" s="32">
        <v>9</v>
      </c>
      <c r="AA336" s="235" t="s">
        <v>4012</v>
      </c>
      <c r="AB336" s="59"/>
      <c r="AC336" s="59"/>
      <c r="AD336" s="59"/>
      <c r="AE336" s="556"/>
      <c r="AF336" s="556"/>
      <c r="AG336" s="556"/>
      <c r="AH336" s="527">
        <f>J336+M336+P336+S336+V336+Y336</f>
        <v>10</v>
      </c>
      <c r="AI336" s="64">
        <f>K336+N336+Q336+T336+W336+Z336</f>
        <v>10</v>
      </c>
      <c r="AJ336" s="96">
        <f>+AH336/AI336</f>
        <v>1</v>
      </c>
      <c r="AK336" s="96">
        <f>+AJ336/H336</f>
        <v>1</v>
      </c>
      <c r="AL336" s="64" t="s">
        <v>4072</v>
      </c>
    </row>
    <row r="337" spans="1:38" s="77" customFormat="1" ht="15.75" hidden="1" customHeight="1" x14ac:dyDescent="0.25">
      <c r="A337" s="64">
        <v>334</v>
      </c>
      <c r="B337" s="64" t="s">
        <v>741</v>
      </c>
      <c r="C337" s="64" t="s">
        <v>1846</v>
      </c>
      <c r="D337" s="64" t="s">
        <v>8</v>
      </c>
      <c r="E337" s="59" t="s">
        <v>1859</v>
      </c>
      <c r="F337" s="64" t="s">
        <v>1856</v>
      </c>
      <c r="G337" s="64" t="s">
        <v>1371</v>
      </c>
      <c r="H337" s="64">
        <v>8</v>
      </c>
      <c r="I337" s="64" t="s">
        <v>770</v>
      </c>
      <c r="J337" s="66">
        <v>0</v>
      </c>
      <c r="K337" s="68">
        <v>0</v>
      </c>
      <c r="L337" s="83" t="s">
        <v>26</v>
      </c>
      <c r="M337" s="64">
        <v>0</v>
      </c>
      <c r="N337" s="64">
        <v>0</v>
      </c>
      <c r="O337" s="72"/>
      <c r="P337" s="68">
        <v>0</v>
      </c>
      <c r="Q337" s="68">
        <v>0</v>
      </c>
      <c r="R337" s="67" t="s">
        <v>26</v>
      </c>
      <c r="S337" s="64">
        <v>7</v>
      </c>
      <c r="T337" s="64">
        <v>8</v>
      </c>
      <c r="U337" s="73" t="s">
        <v>3172</v>
      </c>
      <c r="V337" s="68">
        <v>0</v>
      </c>
      <c r="W337" s="68">
        <v>0</v>
      </c>
      <c r="X337" s="67" t="s">
        <v>26</v>
      </c>
      <c r="Y337" s="32">
        <v>7.7</v>
      </c>
      <c r="Z337" s="32">
        <v>8</v>
      </c>
      <c r="AA337" s="235" t="s">
        <v>4013</v>
      </c>
      <c r="AB337" s="59"/>
      <c r="AC337" s="59"/>
      <c r="AD337" s="59"/>
      <c r="AE337" s="556"/>
      <c r="AF337" s="556"/>
      <c r="AG337" s="556"/>
      <c r="AH337" s="533">
        <f>AVERAGE(S337,Y337)</f>
        <v>7.35</v>
      </c>
      <c r="AI337" s="64">
        <f>AVERAGE(T337,Z337)</f>
        <v>8</v>
      </c>
      <c r="AJ337" s="96">
        <f>AH337/AI337</f>
        <v>0.91874999999999996</v>
      </c>
      <c r="AK337" s="96">
        <f>AH337/H337</f>
        <v>0.91874999999999996</v>
      </c>
      <c r="AL337" s="64" t="s">
        <v>4072</v>
      </c>
    </row>
    <row r="338" spans="1:38" s="77" customFormat="1" ht="15.75" hidden="1" customHeight="1" x14ac:dyDescent="0.25">
      <c r="A338" s="64">
        <v>335</v>
      </c>
      <c r="B338" s="64" t="s">
        <v>741</v>
      </c>
      <c r="C338" s="64" t="s">
        <v>1846</v>
      </c>
      <c r="D338" s="64" t="s">
        <v>1860</v>
      </c>
      <c r="E338" s="324" t="s">
        <v>1861</v>
      </c>
      <c r="F338" s="64" t="s">
        <v>1862</v>
      </c>
      <c r="G338" s="64" t="s">
        <v>1228</v>
      </c>
      <c r="H338" s="96">
        <v>0.9</v>
      </c>
      <c r="I338" s="64" t="s">
        <v>18</v>
      </c>
      <c r="J338" s="64">
        <v>2</v>
      </c>
      <c r="K338" s="64">
        <v>2</v>
      </c>
      <c r="L338" s="87" t="s">
        <v>2581</v>
      </c>
      <c r="M338" s="64">
        <v>0</v>
      </c>
      <c r="N338" s="64">
        <v>0</v>
      </c>
      <c r="O338" s="72"/>
      <c r="P338" s="64">
        <v>3</v>
      </c>
      <c r="Q338" s="64">
        <v>3</v>
      </c>
      <c r="R338" s="76" t="s">
        <v>2752</v>
      </c>
      <c r="S338" s="64">
        <v>1</v>
      </c>
      <c r="T338" s="64">
        <v>1</v>
      </c>
      <c r="U338" s="73" t="s">
        <v>3173</v>
      </c>
      <c r="V338" s="36">
        <v>0</v>
      </c>
      <c r="W338" s="36">
        <v>0</v>
      </c>
      <c r="X338" s="315" t="s">
        <v>3450</v>
      </c>
      <c r="Y338" s="32">
        <v>7</v>
      </c>
      <c r="Z338" s="32">
        <v>7</v>
      </c>
      <c r="AA338" s="235" t="s">
        <v>4014</v>
      </c>
      <c r="AB338" s="59"/>
      <c r="AC338" s="59"/>
      <c r="AD338" s="59"/>
      <c r="AE338" s="556"/>
      <c r="AF338" s="556"/>
      <c r="AG338" s="556"/>
      <c r="AH338" s="527">
        <f>J338+M338+P338+S338+V338+Y338</f>
        <v>13</v>
      </c>
      <c r="AI338" s="64">
        <f>K338+N338+Q338+T338+W338+Z338</f>
        <v>13</v>
      </c>
      <c r="AJ338" s="96">
        <f>+AH338/AI338</f>
        <v>1</v>
      </c>
      <c r="AK338" s="96">
        <f>+AJ338/H338</f>
        <v>1.1111111111111112</v>
      </c>
      <c r="AL338" s="64" t="s">
        <v>4072</v>
      </c>
    </row>
    <row r="339" spans="1:38" s="77" customFormat="1" ht="15.75" hidden="1" customHeight="1" x14ac:dyDescent="0.25">
      <c r="A339" s="64">
        <v>336</v>
      </c>
      <c r="B339" s="64" t="s">
        <v>741</v>
      </c>
      <c r="C339" s="64" t="s">
        <v>1863</v>
      </c>
      <c r="D339" s="64" t="s">
        <v>1254</v>
      </c>
      <c r="E339" s="59" t="s">
        <v>1864</v>
      </c>
      <c r="F339" s="64" t="s">
        <v>1865</v>
      </c>
      <c r="G339" s="64" t="s">
        <v>1224</v>
      </c>
      <c r="H339" s="64">
        <v>145</v>
      </c>
      <c r="I339" s="64" t="s">
        <v>770</v>
      </c>
      <c r="J339" s="66">
        <v>0</v>
      </c>
      <c r="K339" s="68">
        <v>0</v>
      </c>
      <c r="L339" s="83" t="s">
        <v>26</v>
      </c>
      <c r="M339" s="66">
        <v>0</v>
      </c>
      <c r="N339" s="66">
        <v>0</v>
      </c>
      <c r="O339" s="67" t="s">
        <v>26</v>
      </c>
      <c r="P339" s="68">
        <v>0</v>
      </c>
      <c r="Q339" s="68">
        <v>0</v>
      </c>
      <c r="R339" s="67" t="s">
        <v>26</v>
      </c>
      <c r="S339" s="68">
        <v>0</v>
      </c>
      <c r="T339" s="68">
        <v>0</v>
      </c>
      <c r="U339" s="67" t="s">
        <v>26</v>
      </c>
      <c r="V339" s="68">
        <v>0</v>
      </c>
      <c r="W339" s="68">
        <v>0</v>
      </c>
      <c r="X339" s="67" t="s">
        <v>26</v>
      </c>
      <c r="Y339" s="32">
        <v>0</v>
      </c>
      <c r="Z339" s="32">
        <v>0</v>
      </c>
      <c r="AA339" s="235" t="s">
        <v>26</v>
      </c>
      <c r="AB339" s="59"/>
      <c r="AC339" s="59"/>
      <c r="AD339" s="59"/>
      <c r="AE339" s="556"/>
      <c r="AF339" s="556"/>
      <c r="AG339" s="556"/>
      <c r="AH339" s="527">
        <f>M339</f>
        <v>0</v>
      </c>
      <c r="AI339" s="64">
        <f>K339+N339+Q339+T339</f>
        <v>0</v>
      </c>
      <c r="AJ339" s="96" t="e">
        <f>AH339/AI339</f>
        <v>#DIV/0!</v>
      </c>
      <c r="AK339" s="96">
        <f>AH339/H339</f>
        <v>0</v>
      </c>
      <c r="AL339" s="64" t="s">
        <v>4070</v>
      </c>
    </row>
    <row r="340" spans="1:38" s="77" customFormat="1" ht="15.75" hidden="1" customHeight="1" x14ac:dyDescent="0.25">
      <c r="A340" s="64">
        <v>337</v>
      </c>
      <c r="B340" s="64" t="s">
        <v>741</v>
      </c>
      <c r="C340" s="64" t="s">
        <v>1863</v>
      </c>
      <c r="D340" s="64" t="s">
        <v>1225</v>
      </c>
      <c r="E340" s="90" t="s">
        <v>3709</v>
      </c>
      <c r="F340" s="86" t="s">
        <v>3710</v>
      </c>
      <c r="G340" s="64" t="s">
        <v>1224</v>
      </c>
      <c r="H340" s="95">
        <v>1</v>
      </c>
      <c r="I340" s="95" t="s">
        <v>18</v>
      </c>
      <c r="J340" s="66">
        <v>0</v>
      </c>
      <c r="K340" s="68">
        <v>0</v>
      </c>
      <c r="L340" s="83" t="s">
        <v>26</v>
      </c>
      <c r="M340" s="66">
        <v>0</v>
      </c>
      <c r="N340" s="66">
        <v>0</v>
      </c>
      <c r="O340" s="67" t="s">
        <v>26</v>
      </c>
      <c r="P340" s="68">
        <v>0</v>
      </c>
      <c r="Q340" s="68">
        <v>0</v>
      </c>
      <c r="R340" s="67" t="s">
        <v>26</v>
      </c>
      <c r="S340" s="68">
        <v>0</v>
      </c>
      <c r="T340" s="68">
        <v>0</v>
      </c>
      <c r="U340" s="67" t="s">
        <v>26</v>
      </c>
      <c r="V340" s="68">
        <v>0</v>
      </c>
      <c r="W340" s="68">
        <v>0</v>
      </c>
      <c r="X340" s="67" t="s">
        <v>26</v>
      </c>
      <c r="Y340" s="32">
        <v>0</v>
      </c>
      <c r="Z340" s="32">
        <v>0</v>
      </c>
      <c r="AA340" s="235" t="s">
        <v>26</v>
      </c>
      <c r="AB340" s="59"/>
      <c r="AC340" s="59"/>
      <c r="AD340" s="59"/>
      <c r="AE340" s="556"/>
      <c r="AF340" s="556"/>
      <c r="AG340" s="556"/>
      <c r="AH340" s="527">
        <f t="shared" ref="AH340:AI343" si="54">J340+M340+P340+S340+V340+Y340</f>
        <v>0</v>
      </c>
      <c r="AI340" s="64">
        <f t="shared" si="54"/>
        <v>0</v>
      </c>
      <c r="AJ340" s="417"/>
      <c r="AK340" s="417"/>
      <c r="AL340" s="88" t="s">
        <v>4070</v>
      </c>
    </row>
    <row r="341" spans="1:38" s="77" customFormat="1" ht="15.75" hidden="1" customHeight="1" x14ac:dyDescent="0.25">
      <c r="A341" s="64">
        <v>338</v>
      </c>
      <c r="B341" s="64" t="s">
        <v>741</v>
      </c>
      <c r="C341" s="64" t="s">
        <v>1863</v>
      </c>
      <c r="D341" s="64" t="s">
        <v>1230</v>
      </c>
      <c r="E341" s="90" t="s">
        <v>3711</v>
      </c>
      <c r="F341" s="86" t="s">
        <v>3712</v>
      </c>
      <c r="G341" s="64" t="s">
        <v>1238</v>
      </c>
      <c r="H341" s="95">
        <v>1</v>
      </c>
      <c r="I341" s="86" t="s">
        <v>18</v>
      </c>
      <c r="J341" s="66">
        <v>0</v>
      </c>
      <c r="K341" s="68">
        <v>0</v>
      </c>
      <c r="L341" s="83" t="s">
        <v>26</v>
      </c>
      <c r="M341" s="66">
        <v>0</v>
      </c>
      <c r="N341" s="66">
        <v>0</v>
      </c>
      <c r="O341" s="67" t="s">
        <v>26</v>
      </c>
      <c r="P341" s="64">
        <v>2</v>
      </c>
      <c r="Q341" s="64">
        <v>1</v>
      </c>
      <c r="R341" s="85" t="s">
        <v>2781</v>
      </c>
      <c r="S341" s="68">
        <v>0</v>
      </c>
      <c r="T341" s="68">
        <v>0</v>
      </c>
      <c r="U341" s="67" t="s">
        <v>26</v>
      </c>
      <c r="V341" s="68">
        <v>0</v>
      </c>
      <c r="W341" s="68">
        <v>0</v>
      </c>
      <c r="X341" s="67" t="s">
        <v>26</v>
      </c>
      <c r="Y341" s="32">
        <v>8</v>
      </c>
      <c r="Z341" s="32">
        <v>8</v>
      </c>
      <c r="AA341" s="235" t="s">
        <v>4015</v>
      </c>
      <c r="AB341" s="59"/>
      <c r="AC341" s="59"/>
      <c r="AD341" s="59"/>
      <c r="AE341" s="556"/>
      <c r="AF341" s="556"/>
      <c r="AG341" s="556"/>
      <c r="AH341" s="527">
        <f t="shared" si="54"/>
        <v>10</v>
      </c>
      <c r="AI341" s="64">
        <f t="shared" si="54"/>
        <v>9</v>
      </c>
      <c r="AJ341" s="96">
        <f>+AH341/AI341</f>
        <v>1.1111111111111112</v>
      </c>
      <c r="AK341" s="96">
        <f>+AJ341/H341</f>
        <v>1.1111111111111112</v>
      </c>
      <c r="AL341" s="64" t="s">
        <v>4072</v>
      </c>
    </row>
    <row r="342" spans="1:38" s="77" customFormat="1" ht="15.75" hidden="1" customHeight="1" x14ac:dyDescent="0.25">
      <c r="A342" s="64">
        <v>339</v>
      </c>
      <c r="B342" s="64" t="s">
        <v>741</v>
      </c>
      <c r="C342" s="64" t="s">
        <v>1863</v>
      </c>
      <c r="D342" s="64" t="s">
        <v>8</v>
      </c>
      <c r="E342" s="90" t="s">
        <v>3713</v>
      </c>
      <c r="F342" s="86" t="s">
        <v>3714</v>
      </c>
      <c r="G342" s="64" t="s">
        <v>1371</v>
      </c>
      <c r="H342" s="95">
        <v>1</v>
      </c>
      <c r="I342" s="86" t="s">
        <v>18</v>
      </c>
      <c r="J342" s="66">
        <v>0</v>
      </c>
      <c r="K342" s="68">
        <v>0</v>
      </c>
      <c r="L342" s="83" t="s">
        <v>26</v>
      </c>
      <c r="M342" s="64">
        <v>0</v>
      </c>
      <c r="N342" s="64">
        <v>0</v>
      </c>
      <c r="O342" s="72"/>
      <c r="P342" s="68">
        <v>0</v>
      </c>
      <c r="Q342" s="68">
        <v>0</v>
      </c>
      <c r="R342" s="67" t="s">
        <v>26</v>
      </c>
      <c r="S342" s="64">
        <v>2</v>
      </c>
      <c r="T342" s="64">
        <v>2</v>
      </c>
      <c r="U342" s="62" t="s">
        <v>3174</v>
      </c>
      <c r="V342" s="68">
        <v>0</v>
      </c>
      <c r="W342" s="68">
        <v>0</v>
      </c>
      <c r="X342" s="67" t="s">
        <v>26</v>
      </c>
      <c r="Y342" s="32">
        <v>3</v>
      </c>
      <c r="Z342" s="32">
        <v>3</v>
      </c>
      <c r="AA342" s="235" t="s">
        <v>4016</v>
      </c>
      <c r="AB342" s="59"/>
      <c r="AC342" s="59"/>
      <c r="AD342" s="59"/>
      <c r="AE342" s="556"/>
      <c r="AF342" s="556"/>
      <c r="AG342" s="556"/>
      <c r="AH342" s="527">
        <f t="shared" si="54"/>
        <v>5</v>
      </c>
      <c r="AI342" s="64">
        <f t="shared" si="54"/>
        <v>5</v>
      </c>
      <c r="AJ342" s="96">
        <f>+AH342/AI342</f>
        <v>1</v>
      </c>
      <c r="AK342" s="96">
        <f>+AJ342/H342</f>
        <v>1</v>
      </c>
      <c r="AL342" s="64" t="s">
        <v>4072</v>
      </c>
    </row>
    <row r="343" spans="1:38" s="77" customFormat="1" ht="15.75" hidden="1" customHeight="1" x14ac:dyDescent="0.25">
      <c r="A343" s="64">
        <v>340</v>
      </c>
      <c r="B343" s="64" t="s">
        <v>741</v>
      </c>
      <c r="C343" s="64" t="s">
        <v>1863</v>
      </c>
      <c r="D343" s="64" t="s">
        <v>8</v>
      </c>
      <c r="E343" s="324" t="s">
        <v>1866</v>
      </c>
      <c r="F343" s="64" t="s">
        <v>1867</v>
      </c>
      <c r="G343" s="64" t="s">
        <v>1371</v>
      </c>
      <c r="H343" s="96">
        <v>1</v>
      </c>
      <c r="I343" s="96" t="s">
        <v>18</v>
      </c>
      <c r="J343" s="66">
        <v>0</v>
      </c>
      <c r="K343" s="68">
        <v>0</v>
      </c>
      <c r="L343" s="83" t="s">
        <v>26</v>
      </c>
      <c r="M343" s="64">
        <v>5</v>
      </c>
      <c r="N343" s="64">
        <v>5</v>
      </c>
      <c r="O343" s="72" t="s">
        <v>2493</v>
      </c>
      <c r="P343" s="68">
        <v>0</v>
      </c>
      <c r="Q343" s="68">
        <v>0</v>
      </c>
      <c r="R343" s="67" t="s">
        <v>26</v>
      </c>
      <c r="S343" s="64">
        <v>21</v>
      </c>
      <c r="T343" s="64">
        <v>6</v>
      </c>
      <c r="U343" s="73" t="s">
        <v>3175</v>
      </c>
      <c r="V343" s="68">
        <v>0</v>
      </c>
      <c r="W343" s="68">
        <v>0</v>
      </c>
      <c r="X343" s="67" t="s">
        <v>26</v>
      </c>
      <c r="Y343" s="32">
        <v>36</v>
      </c>
      <c r="Z343" s="32">
        <v>36</v>
      </c>
      <c r="AA343" s="235" t="s">
        <v>4017</v>
      </c>
      <c r="AB343" s="59"/>
      <c r="AC343" s="59"/>
      <c r="AD343" s="59"/>
      <c r="AE343" s="556"/>
      <c r="AF343" s="556"/>
      <c r="AG343" s="556"/>
      <c r="AH343" s="527">
        <f t="shared" si="54"/>
        <v>62</v>
      </c>
      <c r="AI343" s="64">
        <f t="shared" si="54"/>
        <v>47</v>
      </c>
      <c r="AJ343" s="96">
        <f>+AH343/AI343</f>
        <v>1.3191489361702127</v>
      </c>
      <c r="AK343" s="96">
        <f>+AJ343/H343</f>
        <v>1.3191489361702127</v>
      </c>
      <c r="AL343" s="64" t="s">
        <v>4072</v>
      </c>
    </row>
    <row r="344" spans="1:38" s="77" customFormat="1" ht="15.75" hidden="1" customHeight="1" x14ac:dyDescent="0.25">
      <c r="A344" s="64">
        <v>341</v>
      </c>
      <c r="B344" s="64" t="s">
        <v>741</v>
      </c>
      <c r="C344" s="64" t="s">
        <v>1863</v>
      </c>
      <c r="D344" s="64" t="s">
        <v>1230</v>
      </c>
      <c r="E344" s="59" t="s">
        <v>1868</v>
      </c>
      <c r="F344" s="64" t="s">
        <v>1869</v>
      </c>
      <c r="G344" s="64" t="s">
        <v>1238</v>
      </c>
      <c r="H344" s="215">
        <v>7.5</v>
      </c>
      <c r="I344" s="64" t="s">
        <v>770</v>
      </c>
      <c r="J344" s="66">
        <v>0</v>
      </c>
      <c r="K344" s="68">
        <v>0</v>
      </c>
      <c r="L344" s="83" t="s">
        <v>26</v>
      </c>
      <c r="M344" s="66">
        <v>0</v>
      </c>
      <c r="N344" s="66">
        <v>0</v>
      </c>
      <c r="O344" s="67" t="s">
        <v>26</v>
      </c>
      <c r="P344" s="64">
        <v>10</v>
      </c>
      <c r="Q344" s="68">
        <v>7.5</v>
      </c>
      <c r="R344" s="85" t="s">
        <v>2777</v>
      </c>
      <c r="S344" s="68">
        <v>0</v>
      </c>
      <c r="T344" s="68">
        <v>0</v>
      </c>
      <c r="U344" s="67" t="s">
        <v>26</v>
      </c>
      <c r="V344" s="68">
        <v>0</v>
      </c>
      <c r="W344" s="68">
        <v>0</v>
      </c>
      <c r="X344" s="67" t="s">
        <v>26</v>
      </c>
      <c r="Y344" s="32">
        <v>9.6</v>
      </c>
      <c r="Z344" s="32">
        <v>9.6</v>
      </c>
      <c r="AA344" s="235" t="s">
        <v>4018</v>
      </c>
      <c r="AB344" s="59"/>
      <c r="AC344" s="59"/>
      <c r="AD344" s="59"/>
      <c r="AE344" s="556"/>
      <c r="AF344" s="556"/>
      <c r="AG344" s="556"/>
      <c r="AH344" s="529">
        <f>AVERAGE(P344,Y344)</f>
        <v>9.8000000000000007</v>
      </c>
      <c r="AI344" s="419">
        <f>AVERAGE(Q344,Z344)</f>
        <v>8.5500000000000007</v>
      </c>
      <c r="AJ344" s="417">
        <f>AH344/AI344</f>
        <v>1.1461988304093567</v>
      </c>
      <c r="AK344" s="417">
        <f>AH344/H344</f>
        <v>1.3066666666666669</v>
      </c>
      <c r="AL344" s="64" t="s">
        <v>4072</v>
      </c>
    </row>
    <row r="345" spans="1:38" s="77" customFormat="1" ht="15.75" hidden="1" customHeight="1" x14ac:dyDescent="0.25">
      <c r="A345" s="64">
        <v>342</v>
      </c>
      <c r="B345" s="64" t="s">
        <v>741</v>
      </c>
      <c r="C345" s="64" t="s">
        <v>1863</v>
      </c>
      <c r="D345" s="64" t="s">
        <v>8</v>
      </c>
      <c r="E345" s="90" t="s">
        <v>3715</v>
      </c>
      <c r="F345" s="64" t="s">
        <v>1870</v>
      </c>
      <c r="G345" s="64" t="s">
        <v>1257</v>
      </c>
      <c r="H345" s="95">
        <v>0.04</v>
      </c>
      <c r="I345" s="64" t="s">
        <v>786</v>
      </c>
      <c r="J345" s="66">
        <v>0</v>
      </c>
      <c r="K345" s="68">
        <v>0</v>
      </c>
      <c r="L345" s="83" t="s">
        <v>26</v>
      </c>
      <c r="M345" s="66">
        <v>0</v>
      </c>
      <c r="N345" s="66">
        <v>0</v>
      </c>
      <c r="O345" s="67" t="s">
        <v>26</v>
      </c>
      <c r="P345" s="68">
        <v>0</v>
      </c>
      <c r="Q345" s="68">
        <v>0</v>
      </c>
      <c r="R345" s="67" t="s">
        <v>26</v>
      </c>
      <c r="S345" s="68">
        <v>0</v>
      </c>
      <c r="T345" s="68">
        <v>0</v>
      </c>
      <c r="U345" s="67" t="s">
        <v>26</v>
      </c>
      <c r="V345" s="68">
        <v>0</v>
      </c>
      <c r="W345" s="68">
        <v>0</v>
      </c>
      <c r="X345" s="67" t="s">
        <v>26</v>
      </c>
      <c r="Y345" s="32">
        <v>77</v>
      </c>
      <c r="Z345" s="32">
        <v>55</v>
      </c>
      <c r="AA345" s="235" t="s">
        <v>4019</v>
      </c>
      <c r="AB345" s="59"/>
      <c r="AC345" s="59"/>
      <c r="AD345" s="59"/>
      <c r="AE345" s="556"/>
      <c r="AF345" s="556"/>
      <c r="AG345" s="556"/>
      <c r="AH345" s="527">
        <f>Y345</f>
        <v>77</v>
      </c>
      <c r="AI345" s="64">
        <f>Z345</f>
        <v>55</v>
      </c>
      <c r="AJ345" s="420">
        <f>((AH345/AI345)-1)</f>
        <v>0.39999999999999991</v>
      </c>
      <c r="AK345" s="420">
        <f>+AJ345/H345</f>
        <v>9.9999999999999982</v>
      </c>
      <c r="AL345" s="88" t="s">
        <v>4072</v>
      </c>
    </row>
    <row r="346" spans="1:38" s="77" customFormat="1" ht="15.75" hidden="1" customHeight="1" x14ac:dyDescent="0.25">
      <c r="A346" s="64">
        <v>343</v>
      </c>
      <c r="B346" s="64" t="s">
        <v>741</v>
      </c>
      <c r="C346" s="64" t="s">
        <v>1863</v>
      </c>
      <c r="D346" s="64" t="s">
        <v>8</v>
      </c>
      <c r="E346" s="90" t="s">
        <v>3716</v>
      </c>
      <c r="F346" s="86" t="s">
        <v>3717</v>
      </c>
      <c r="G346" s="64" t="s">
        <v>1257</v>
      </c>
      <c r="H346" s="95">
        <v>1</v>
      </c>
      <c r="I346" s="95" t="s">
        <v>18</v>
      </c>
      <c r="J346" s="66">
        <v>0</v>
      </c>
      <c r="K346" s="68">
        <v>0</v>
      </c>
      <c r="L346" s="83" t="s">
        <v>26</v>
      </c>
      <c r="M346" s="66">
        <v>0</v>
      </c>
      <c r="N346" s="66">
        <v>0</v>
      </c>
      <c r="O346" s="67" t="s">
        <v>26</v>
      </c>
      <c r="P346" s="68">
        <v>0</v>
      </c>
      <c r="Q346" s="68">
        <v>0</v>
      </c>
      <c r="R346" s="67" t="s">
        <v>26</v>
      </c>
      <c r="S346" s="68">
        <v>0</v>
      </c>
      <c r="T346" s="68">
        <v>0</v>
      </c>
      <c r="U346" s="67" t="s">
        <v>26</v>
      </c>
      <c r="V346" s="68">
        <v>0</v>
      </c>
      <c r="W346" s="68">
        <v>0</v>
      </c>
      <c r="X346" s="67" t="s">
        <v>26</v>
      </c>
      <c r="Y346" s="32">
        <v>33</v>
      </c>
      <c r="Z346" s="32">
        <v>33</v>
      </c>
      <c r="AA346" s="235" t="s">
        <v>4020</v>
      </c>
      <c r="AB346" s="59"/>
      <c r="AC346" s="59"/>
      <c r="AD346" s="59"/>
      <c r="AE346" s="556"/>
      <c r="AF346" s="556"/>
      <c r="AG346" s="556"/>
      <c r="AH346" s="527">
        <f t="shared" ref="AH346:AH354" si="55">J346+M346+P346+S346+V346+Y346</f>
        <v>33</v>
      </c>
      <c r="AI346" s="64">
        <f t="shared" ref="AI346:AI354" si="56">K346+N346+Q346+T346+W346+Z346</f>
        <v>33</v>
      </c>
      <c r="AJ346" s="417">
        <f>AH346/AI346</f>
        <v>1</v>
      </c>
      <c r="AK346" s="417">
        <f>AJ346/H346</f>
        <v>1</v>
      </c>
      <c r="AL346" s="88" t="s">
        <v>4072</v>
      </c>
    </row>
    <row r="347" spans="1:38" s="77" customFormat="1" ht="15.75" hidden="1" customHeight="1" x14ac:dyDescent="0.25">
      <c r="A347" s="64">
        <v>346</v>
      </c>
      <c r="B347" s="64" t="s">
        <v>741</v>
      </c>
      <c r="C347" s="64" t="s">
        <v>1871</v>
      </c>
      <c r="D347" s="64" t="s">
        <v>1230</v>
      </c>
      <c r="E347" s="59" t="s">
        <v>1876</v>
      </c>
      <c r="F347" s="64" t="s">
        <v>1877</v>
      </c>
      <c r="G347" s="64" t="s">
        <v>1257</v>
      </c>
      <c r="H347" s="96">
        <v>0.85</v>
      </c>
      <c r="I347" s="96" t="s">
        <v>18</v>
      </c>
      <c r="J347" s="66">
        <v>0</v>
      </c>
      <c r="K347" s="68">
        <v>0</v>
      </c>
      <c r="L347" s="83" t="s">
        <v>26</v>
      </c>
      <c r="M347" s="66">
        <v>0</v>
      </c>
      <c r="N347" s="66">
        <v>0</v>
      </c>
      <c r="O347" s="67" t="s">
        <v>26</v>
      </c>
      <c r="P347" s="68">
        <v>0</v>
      </c>
      <c r="Q347" s="68">
        <v>0</v>
      </c>
      <c r="R347" s="67" t="s">
        <v>26</v>
      </c>
      <c r="S347" s="68">
        <v>0</v>
      </c>
      <c r="T347" s="68">
        <v>0</v>
      </c>
      <c r="U347" s="73" t="s">
        <v>3176</v>
      </c>
      <c r="V347" s="68">
        <v>0</v>
      </c>
      <c r="W347" s="68">
        <v>0</v>
      </c>
      <c r="X347" s="67" t="s">
        <v>26</v>
      </c>
      <c r="Y347" s="32">
        <v>23</v>
      </c>
      <c r="Z347" s="32">
        <v>23</v>
      </c>
      <c r="AA347" s="235" t="s">
        <v>4021</v>
      </c>
      <c r="AB347" s="59"/>
      <c r="AC347" s="59"/>
      <c r="AD347" s="59"/>
      <c r="AE347" s="556"/>
      <c r="AF347" s="556"/>
      <c r="AG347" s="556"/>
      <c r="AH347" s="527">
        <f t="shared" si="55"/>
        <v>23</v>
      </c>
      <c r="AI347" s="64">
        <f t="shared" si="56"/>
        <v>23</v>
      </c>
      <c r="AJ347" s="96">
        <f>+AH347/AI347</f>
        <v>1</v>
      </c>
      <c r="AK347" s="96">
        <f t="shared" ref="AK347:AK354" si="57">+AJ347/H347</f>
        <v>1.1764705882352942</v>
      </c>
      <c r="AL347" s="64" t="s">
        <v>4072</v>
      </c>
    </row>
    <row r="348" spans="1:38" s="77" customFormat="1" ht="15.75" hidden="1" customHeight="1" x14ac:dyDescent="0.25">
      <c r="A348" s="64">
        <v>347</v>
      </c>
      <c r="B348" s="64" t="s">
        <v>741</v>
      </c>
      <c r="C348" s="64" t="s">
        <v>1871</v>
      </c>
      <c r="D348" s="64" t="s">
        <v>8</v>
      </c>
      <c r="E348" s="59" t="s">
        <v>1878</v>
      </c>
      <c r="F348" s="64" t="s">
        <v>1879</v>
      </c>
      <c r="G348" s="64" t="s">
        <v>1238</v>
      </c>
      <c r="H348" s="96">
        <v>1</v>
      </c>
      <c r="I348" s="96" t="s">
        <v>18</v>
      </c>
      <c r="J348" s="66">
        <v>0</v>
      </c>
      <c r="K348" s="68">
        <v>0</v>
      </c>
      <c r="L348" s="83" t="s">
        <v>26</v>
      </c>
      <c r="M348" s="66">
        <v>0</v>
      </c>
      <c r="N348" s="66">
        <v>0</v>
      </c>
      <c r="O348" s="67" t="s">
        <v>26</v>
      </c>
      <c r="P348" s="64">
        <v>0</v>
      </c>
      <c r="Q348" s="68">
        <v>5</v>
      </c>
      <c r="R348" s="85" t="s">
        <v>2543</v>
      </c>
      <c r="S348" s="64">
        <v>0</v>
      </c>
      <c r="T348" s="64">
        <v>0</v>
      </c>
      <c r="U348" s="59" t="s">
        <v>3177</v>
      </c>
      <c r="V348" s="68">
        <v>0</v>
      </c>
      <c r="W348" s="68">
        <v>0</v>
      </c>
      <c r="X348" s="67" t="s">
        <v>26</v>
      </c>
      <c r="Y348" s="64">
        <v>0</v>
      </c>
      <c r="Z348" s="64">
        <v>0</v>
      </c>
      <c r="AA348" s="438" t="s">
        <v>4022</v>
      </c>
      <c r="AB348" s="59"/>
      <c r="AC348" s="59"/>
      <c r="AD348" s="59"/>
      <c r="AE348" s="556"/>
      <c r="AF348" s="556"/>
      <c r="AG348" s="556"/>
      <c r="AH348" s="527">
        <f t="shared" si="55"/>
        <v>0</v>
      </c>
      <c r="AI348" s="64">
        <f t="shared" si="56"/>
        <v>5</v>
      </c>
      <c r="AJ348" s="96">
        <f>+AH348/AI348</f>
        <v>0</v>
      </c>
      <c r="AK348" s="96">
        <f t="shared" si="57"/>
        <v>0</v>
      </c>
      <c r="AL348" s="64" t="s">
        <v>4074</v>
      </c>
    </row>
    <row r="349" spans="1:38" s="77" customFormat="1" ht="15.75" hidden="1" customHeight="1" x14ac:dyDescent="0.25">
      <c r="A349" s="64">
        <v>348</v>
      </c>
      <c r="B349" s="64" t="s">
        <v>741</v>
      </c>
      <c r="C349" s="64" t="s">
        <v>1871</v>
      </c>
      <c r="D349" s="64" t="s">
        <v>8</v>
      </c>
      <c r="E349" s="324" t="s">
        <v>1880</v>
      </c>
      <c r="F349" s="64" t="s">
        <v>1881</v>
      </c>
      <c r="G349" s="64" t="s">
        <v>1228</v>
      </c>
      <c r="H349" s="96">
        <v>0.25</v>
      </c>
      <c r="I349" s="64" t="s">
        <v>786</v>
      </c>
      <c r="J349" s="64">
        <v>682</v>
      </c>
      <c r="K349" s="64">
        <v>682</v>
      </c>
      <c r="L349" s="87" t="s">
        <v>2582</v>
      </c>
      <c r="M349" s="64">
        <v>344</v>
      </c>
      <c r="N349" s="64">
        <v>344</v>
      </c>
      <c r="O349" s="72" t="s">
        <v>2494</v>
      </c>
      <c r="P349" s="64">
        <v>81</v>
      </c>
      <c r="Q349" s="64">
        <v>0</v>
      </c>
      <c r="R349" s="85" t="s">
        <v>2782</v>
      </c>
      <c r="S349" s="64">
        <v>157</v>
      </c>
      <c r="T349" s="64">
        <v>38</v>
      </c>
      <c r="U349" s="62" t="s">
        <v>2782</v>
      </c>
      <c r="V349" s="36">
        <v>52</v>
      </c>
      <c r="W349" s="36">
        <v>31</v>
      </c>
      <c r="X349" s="350" t="s">
        <v>2782</v>
      </c>
      <c r="Y349" s="32">
        <v>204</v>
      </c>
      <c r="Z349" s="32">
        <v>83</v>
      </c>
      <c r="AA349" s="444" t="s">
        <v>4023</v>
      </c>
      <c r="AB349" s="59"/>
      <c r="AC349" s="59"/>
      <c r="AD349" s="59"/>
      <c r="AE349" s="556"/>
      <c r="AF349" s="556"/>
      <c r="AG349" s="556"/>
      <c r="AH349" s="528">
        <f t="shared" si="55"/>
        <v>1520</v>
      </c>
      <c r="AI349" s="107">
        <f t="shared" si="56"/>
        <v>1178</v>
      </c>
      <c r="AJ349" s="420">
        <f>((AH349/AI349)-1)</f>
        <v>0.29032258064516125</v>
      </c>
      <c r="AK349" s="89">
        <f t="shared" si="57"/>
        <v>1.161290322580645</v>
      </c>
      <c r="AL349" s="88" t="s">
        <v>4072</v>
      </c>
    </row>
    <row r="350" spans="1:38" s="77" customFormat="1" ht="15.75" hidden="1" customHeight="1" x14ac:dyDescent="0.25">
      <c r="A350" s="64">
        <v>349</v>
      </c>
      <c r="B350" s="64" t="s">
        <v>741</v>
      </c>
      <c r="C350" s="64" t="s">
        <v>1871</v>
      </c>
      <c r="D350" s="64" t="s">
        <v>1230</v>
      </c>
      <c r="E350" s="59" t="s">
        <v>1882</v>
      </c>
      <c r="F350" s="64" t="s">
        <v>1883</v>
      </c>
      <c r="G350" s="64" t="s">
        <v>1238</v>
      </c>
      <c r="H350" s="96">
        <v>1</v>
      </c>
      <c r="I350" s="96" t="s">
        <v>18</v>
      </c>
      <c r="J350" s="66">
        <v>0</v>
      </c>
      <c r="K350" s="68">
        <v>0</v>
      </c>
      <c r="L350" s="83" t="s">
        <v>26</v>
      </c>
      <c r="M350" s="68">
        <v>0</v>
      </c>
      <c r="N350" s="68">
        <v>0</v>
      </c>
      <c r="O350" s="67" t="s">
        <v>26</v>
      </c>
      <c r="P350" s="64">
        <v>86</v>
      </c>
      <c r="Q350" s="64">
        <v>86</v>
      </c>
      <c r="R350" s="85" t="s">
        <v>2772</v>
      </c>
      <c r="S350" s="68">
        <v>0</v>
      </c>
      <c r="T350" s="68">
        <v>0</v>
      </c>
      <c r="U350" s="67" t="s">
        <v>26</v>
      </c>
      <c r="V350" s="68">
        <v>0</v>
      </c>
      <c r="W350" s="68">
        <v>0</v>
      </c>
      <c r="X350" s="67" t="s">
        <v>26</v>
      </c>
      <c r="Y350" s="32">
        <v>23</v>
      </c>
      <c r="Z350" s="32">
        <v>23</v>
      </c>
      <c r="AA350" s="517" t="s">
        <v>4024</v>
      </c>
      <c r="AB350" s="59"/>
      <c r="AC350" s="59"/>
      <c r="AD350" s="59"/>
      <c r="AE350" s="556"/>
      <c r="AF350" s="556"/>
      <c r="AG350" s="556"/>
      <c r="AH350" s="527">
        <f t="shared" si="55"/>
        <v>109</v>
      </c>
      <c r="AI350" s="64">
        <f t="shared" si="56"/>
        <v>109</v>
      </c>
      <c r="AJ350" s="96">
        <f>+AH350/AI350</f>
        <v>1</v>
      </c>
      <c r="AK350" s="96">
        <f t="shared" si="57"/>
        <v>1</v>
      </c>
      <c r="AL350" s="64" t="s">
        <v>4072</v>
      </c>
    </row>
    <row r="351" spans="1:38" s="77" customFormat="1" ht="15.75" hidden="1" customHeight="1" x14ac:dyDescent="0.25">
      <c r="A351" s="64">
        <v>350</v>
      </c>
      <c r="B351" s="64" t="s">
        <v>741</v>
      </c>
      <c r="C351" s="64" t="s">
        <v>1871</v>
      </c>
      <c r="D351" s="64" t="s">
        <v>8</v>
      </c>
      <c r="E351" s="59" t="s">
        <v>1884</v>
      </c>
      <c r="F351" s="64" t="s">
        <v>1885</v>
      </c>
      <c r="G351" s="64" t="s">
        <v>1371</v>
      </c>
      <c r="H351" s="96">
        <v>1</v>
      </c>
      <c r="I351" s="96" t="s">
        <v>18</v>
      </c>
      <c r="J351" s="66">
        <v>0</v>
      </c>
      <c r="K351" s="68">
        <v>0</v>
      </c>
      <c r="L351" s="83" t="s">
        <v>26</v>
      </c>
      <c r="M351" s="64">
        <v>0</v>
      </c>
      <c r="N351" s="64">
        <v>0</v>
      </c>
      <c r="O351" s="72"/>
      <c r="P351" s="68">
        <v>0</v>
      </c>
      <c r="Q351" s="68">
        <v>0</v>
      </c>
      <c r="R351" s="67" t="s">
        <v>26</v>
      </c>
      <c r="S351" s="64">
        <v>35</v>
      </c>
      <c r="T351" s="64">
        <v>35</v>
      </c>
      <c r="U351" s="62" t="s">
        <v>3178</v>
      </c>
      <c r="V351" s="68">
        <v>0</v>
      </c>
      <c r="W351" s="68">
        <v>0</v>
      </c>
      <c r="X351" s="67" t="s">
        <v>26</v>
      </c>
      <c r="Y351" s="32">
        <v>31</v>
      </c>
      <c r="Z351" s="32">
        <v>31</v>
      </c>
      <c r="AA351" s="444" t="s">
        <v>4025</v>
      </c>
      <c r="AB351" s="59"/>
      <c r="AC351" s="59"/>
      <c r="AD351" s="59"/>
      <c r="AE351" s="556"/>
      <c r="AF351" s="556"/>
      <c r="AG351" s="556"/>
      <c r="AH351" s="527">
        <f t="shared" si="55"/>
        <v>66</v>
      </c>
      <c r="AI351" s="64">
        <f t="shared" si="56"/>
        <v>66</v>
      </c>
      <c r="AJ351" s="96">
        <f>+AH351/AI351</f>
        <v>1</v>
      </c>
      <c r="AK351" s="96">
        <f t="shared" si="57"/>
        <v>1</v>
      </c>
      <c r="AL351" s="64" t="s">
        <v>4072</v>
      </c>
    </row>
    <row r="352" spans="1:38" s="77" customFormat="1" ht="15.75" hidden="1" customHeight="1" x14ac:dyDescent="0.25">
      <c r="A352" s="64">
        <v>351</v>
      </c>
      <c r="B352" s="64" t="s">
        <v>741</v>
      </c>
      <c r="C352" s="64" t="s">
        <v>1871</v>
      </c>
      <c r="D352" s="64" t="s">
        <v>8</v>
      </c>
      <c r="E352" s="59" t="s">
        <v>1886</v>
      </c>
      <c r="F352" s="64" t="s">
        <v>1885</v>
      </c>
      <c r="G352" s="64" t="s">
        <v>1371</v>
      </c>
      <c r="H352" s="96">
        <v>1</v>
      </c>
      <c r="I352" s="96" t="s">
        <v>18</v>
      </c>
      <c r="J352" s="66">
        <v>0</v>
      </c>
      <c r="K352" s="68">
        <v>0</v>
      </c>
      <c r="L352" s="83" t="s">
        <v>26</v>
      </c>
      <c r="M352" s="64">
        <v>0</v>
      </c>
      <c r="N352" s="64">
        <v>0</v>
      </c>
      <c r="O352" s="72"/>
      <c r="P352" s="68">
        <v>0</v>
      </c>
      <c r="Q352" s="68">
        <v>0</v>
      </c>
      <c r="R352" s="67" t="s">
        <v>26</v>
      </c>
      <c r="S352" s="64">
        <v>34</v>
      </c>
      <c r="T352" s="64">
        <v>34</v>
      </c>
      <c r="U352" s="62" t="s">
        <v>3179</v>
      </c>
      <c r="V352" s="68">
        <v>0</v>
      </c>
      <c r="W352" s="68">
        <v>0</v>
      </c>
      <c r="X352" s="67" t="s">
        <v>26</v>
      </c>
      <c r="Y352" s="32">
        <v>140</v>
      </c>
      <c r="Z352" s="32">
        <v>140</v>
      </c>
      <c r="AA352" s="444" t="s">
        <v>4026</v>
      </c>
      <c r="AB352" s="59"/>
      <c r="AC352" s="59"/>
      <c r="AD352" s="59"/>
      <c r="AE352" s="556"/>
      <c r="AF352" s="556"/>
      <c r="AG352" s="556"/>
      <c r="AH352" s="527">
        <f t="shared" si="55"/>
        <v>174</v>
      </c>
      <c r="AI352" s="64">
        <f t="shared" si="56"/>
        <v>174</v>
      </c>
      <c r="AJ352" s="96">
        <f>+AH352/AI352</f>
        <v>1</v>
      </c>
      <c r="AK352" s="96">
        <f t="shared" si="57"/>
        <v>1</v>
      </c>
      <c r="AL352" s="64" t="s">
        <v>4072</v>
      </c>
    </row>
    <row r="353" spans="1:38" s="77" customFormat="1" ht="15.75" hidden="1" customHeight="1" x14ac:dyDescent="0.25">
      <c r="A353" s="64">
        <v>280</v>
      </c>
      <c r="B353" s="64" t="s">
        <v>741</v>
      </c>
      <c r="C353" s="64" t="s">
        <v>1754</v>
      </c>
      <c r="D353" s="64" t="s">
        <v>1254</v>
      </c>
      <c r="E353" s="59" t="s">
        <v>1755</v>
      </c>
      <c r="F353" s="64" t="s">
        <v>1756</v>
      </c>
      <c r="G353" s="64" t="s">
        <v>1224</v>
      </c>
      <c r="H353" s="96">
        <v>1</v>
      </c>
      <c r="I353" s="82" t="s">
        <v>18</v>
      </c>
      <c r="J353" s="66">
        <v>0</v>
      </c>
      <c r="K353" s="68">
        <v>0</v>
      </c>
      <c r="L353" s="83" t="s">
        <v>26</v>
      </c>
      <c r="M353" s="68">
        <v>0</v>
      </c>
      <c r="N353" s="68">
        <v>0</v>
      </c>
      <c r="O353" s="67" t="s">
        <v>26</v>
      </c>
      <c r="P353" s="68">
        <v>0</v>
      </c>
      <c r="Q353" s="68">
        <v>0</v>
      </c>
      <c r="R353" s="67" t="s">
        <v>26</v>
      </c>
      <c r="S353" s="68">
        <v>0</v>
      </c>
      <c r="T353" s="68">
        <v>0</v>
      </c>
      <c r="U353" s="67" t="s">
        <v>26</v>
      </c>
      <c r="V353" s="68">
        <v>0</v>
      </c>
      <c r="W353" s="68">
        <v>0</v>
      </c>
      <c r="X353" s="67" t="s">
        <v>26</v>
      </c>
      <c r="Y353" s="32">
        <v>0</v>
      </c>
      <c r="Z353" s="32">
        <v>0</v>
      </c>
      <c r="AA353" s="235" t="s">
        <v>26</v>
      </c>
      <c r="AB353" s="59"/>
      <c r="AC353" s="59"/>
      <c r="AD353" s="59"/>
      <c r="AE353" s="556"/>
      <c r="AF353" s="556"/>
      <c r="AG353" s="556"/>
      <c r="AH353" s="527">
        <f t="shared" si="55"/>
        <v>0</v>
      </c>
      <c r="AI353" s="64">
        <f t="shared" si="56"/>
        <v>0</v>
      </c>
      <c r="AJ353" s="96" t="e">
        <f>+AH353/AI353</f>
        <v>#DIV/0!</v>
      </c>
      <c r="AK353" s="96" t="e">
        <f t="shared" si="57"/>
        <v>#DIV/0!</v>
      </c>
      <c r="AL353" s="64" t="s">
        <v>4070</v>
      </c>
    </row>
    <row r="354" spans="1:38" s="77" customFormat="1" ht="15.75" hidden="1" customHeight="1" x14ac:dyDescent="0.25">
      <c r="A354" s="64">
        <v>281</v>
      </c>
      <c r="B354" s="64" t="s">
        <v>741</v>
      </c>
      <c r="C354" s="64" t="s">
        <v>1754</v>
      </c>
      <c r="D354" s="64" t="s">
        <v>1225</v>
      </c>
      <c r="E354" s="59" t="s">
        <v>1757</v>
      </c>
      <c r="F354" s="64" t="s">
        <v>1758</v>
      </c>
      <c r="G354" s="64" t="s">
        <v>1224</v>
      </c>
      <c r="H354" s="96">
        <v>1</v>
      </c>
      <c r="I354" s="82" t="s">
        <v>18</v>
      </c>
      <c r="J354" s="66">
        <v>0</v>
      </c>
      <c r="K354" s="68">
        <v>0</v>
      </c>
      <c r="L354" s="83" t="s">
        <v>26</v>
      </c>
      <c r="M354" s="68">
        <v>0</v>
      </c>
      <c r="N354" s="68">
        <v>0</v>
      </c>
      <c r="O354" s="67" t="s">
        <v>26</v>
      </c>
      <c r="P354" s="68">
        <v>0</v>
      </c>
      <c r="Q354" s="68">
        <v>0</v>
      </c>
      <c r="R354" s="67" t="s">
        <v>26</v>
      </c>
      <c r="S354" s="68">
        <v>0</v>
      </c>
      <c r="T354" s="68">
        <v>0</v>
      </c>
      <c r="U354" s="67" t="s">
        <v>26</v>
      </c>
      <c r="V354" s="68">
        <v>0</v>
      </c>
      <c r="W354" s="68">
        <v>0</v>
      </c>
      <c r="X354" s="67" t="s">
        <v>26</v>
      </c>
      <c r="Y354" s="32">
        <v>0</v>
      </c>
      <c r="Z354" s="32">
        <v>0</v>
      </c>
      <c r="AA354" s="235" t="s">
        <v>26</v>
      </c>
      <c r="AB354" s="59"/>
      <c r="AC354" s="59"/>
      <c r="AD354" s="59"/>
      <c r="AE354" s="556"/>
      <c r="AF354" s="556"/>
      <c r="AG354" s="556"/>
      <c r="AH354" s="527">
        <f t="shared" si="55"/>
        <v>0</v>
      </c>
      <c r="AI354" s="64">
        <f t="shared" si="56"/>
        <v>0</v>
      </c>
      <c r="AJ354" s="96" t="e">
        <f>+AH354/AI354</f>
        <v>#DIV/0!</v>
      </c>
      <c r="AK354" s="96" t="e">
        <f t="shared" si="57"/>
        <v>#DIV/0!</v>
      </c>
      <c r="AL354" s="64" t="s">
        <v>4070</v>
      </c>
    </row>
    <row r="355" spans="1:38" s="77" customFormat="1" ht="15.75" hidden="1" customHeight="1" x14ac:dyDescent="0.25">
      <c r="A355" s="64">
        <v>352</v>
      </c>
      <c r="B355" s="64" t="s">
        <v>741</v>
      </c>
      <c r="C355" s="64" t="s">
        <v>1887</v>
      </c>
      <c r="D355" s="64" t="s">
        <v>1254</v>
      </c>
      <c r="E355" s="59" t="s">
        <v>1888</v>
      </c>
      <c r="F355" s="64" t="s">
        <v>1889</v>
      </c>
      <c r="G355" s="64" t="s">
        <v>1224</v>
      </c>
      <c r="H355" s="64">
        <v>5</v>
      </c>
      <c r="I355" s="64" t="s">
        <v>770</v>
      </c>
      <c r="J355" s="66">
        <v>0</v>
      </c>
      <c r="K355" s="68">
        <v>0</v>
      </c>
      <c r="L355" s="83" t="s">
        <v>26</v>
      </c>
      <c r="M355" s="66">
        <v>0</v>
      </c>
      <c r="N355" s="66">
        <v>0</v>
      </c>
      <c r="O355" s="67" t="s">
        <v>26</v>
      </c>
      <c r="P355" s="68">
        <v>0</v>
      </c>
      <c r="Q355" s="68">
        <v>0</v>
      </c>
      <c r="R355" s="67" t="s">
        <v>26</v>
      </c>
      <c r="S355" s="68">
        <v>0</v>
      </c>
      <c r="T355" s="68">
        <v>0</v>
      </c>
      <c r="U355" s="67" t="s">
        <v>26</v>
      </c>
      <c r="V355" s="68">
        <v>0</v>
      </c>
      <c r="W355" s="68">
        <v>0</v>
      </c>
      <c r="X355" s="67" t="s">
        <v>26</v>
      </c>
      <c r="Y355" s="32">
        <v>0</v>
      </c>
      <c r="Z355" s="32">
        <v>0</v>
      </c>
      <c r="AA355" s="235" t="s">
        <v>26</v>
      </c>
      <c r="AB355" s="59"/>
      <c r="AC355" s="59"/>
      <c r="AD355" s="59"/>
      <c r="AE355" s="556"/>
      <c r="AF355" s="556"/>
      <c r="AG355" s="556"/>
      <c r="AH355" s="527">
        <f>M355+S355</f>
        <v>0</v>
      </c>
      <c r="AI355" s="64">
        <f>N355+T355</f>
        <v>0</v>
      </c>
      <c r="AJ355" s="96" t="e">
        <f>AH355/AI355</f>
        <v>#DIV/0!</v>
      </c>
      <c r="AK355" s="96">
        <f>AH355/H355</f>
        <v>0</v>
      </c>
      <c r="AL355" s="64" t="s">
        <v>4070</v>
      </c>
    </row>
    <row r="356" spans="1:38" s="77" customFormat="1" ht="15.75" hidden="1" customHeight="1" x14ac:dyDescent="0.25">
      <c r="A356" s="64">
        <v>353</v>
      </c>
      <c r="B356" s="64" t="s">
        <v>741</v>
      </c>
      <c r="C356" s="64" t="s">
        <v>1887</v>
      </c>
      <c r="D356" s="64" t="s">
        <v>1225</v>
      </c>
      <c r="E356" s="59" t="s">
        <v>1890</v>
      </c>
      <c r="F356" s="64" t="s">
        <v>1891</v>
      </c>
      <c r="G356" s="64" t="s">
        <v>1224</v>
      </c>
      <c r="H356" s="96">
        <v>1</v>
      </c>
      <c r="I356" s="96" t="s">
        <v>18</v>
      </c>
      <c r="J356" s="66">
        <v>0</v>
      </c>
      <c r="K356" s="68">
        <v>0</v>
      </c>
      <c r="L356" s="83" t="s">
        <v>26</v>
      </c>
      <c r="M356" s="66">
        <v>0</v>
      </c>
      <c r="N356" s="66">
        <v>0</v>
      </c>
      <c r="O356" s="67" t="s">
        <v>26</v>
      </c>
      <c r="P356" s="68">
        <v>0</v>
      </c>
      <c r="Q356" s="68">
        <v>0</v>
      </c>
      <c r="R356" s="67" t="s">
        <v>26</v>
      </c>
      <c r="S356" s="68">
        <v>0</v>
      </c>
      <c r="T356" s="68">
        <v>0</v>
      </c>
      <c r="U356" s="67" t="s">
        <v>26</v>
      </c>
      <c r="V356" s="68">
        <v>0</v>
      </c>
      <c r="W356" s="68">
        <v>0</v>
      </c>
      <c r="X356" s="67" t="s">
        <v>26</v>
      </c>
      <c r="Y356" s="32">
        <v>0</v>
      </c>
      <c r="Z356" s="32">
        <v>0</v>
      </c>
      <c r="AA356" s="235" t="s">
        <v>26</v>
      </c>
      <c r="AB356" s="59"/>
      <c r="AC356" s="59"/>
      <c r="AD356" s="59"/>
      <c r="AE356" s="556"/>
      <c r="AF356" s="556"/>
      <c r="AG356" s="556"/>
      <c r="AH356" s="527">
        <f t="shared" ref="AH356:AI363" si="58">J356+M356+P356+S356+V356+Y356</f>
        <v>0</v>
      </c>
      <c r="AI356" s="64">
        <f t="shared" si="58"/>
        <v>0</v>
      </c>
      <c r="AJ356" s="96" t="e">
        <f t="shared" ref="AJ356:AJ363" si="59">+AH356/AI356</f>
        <v>#DIV/0!</v>
      </c>
      <c r="AK356" s="96" t="e">
        <f t="shared" ref="AK356:AK363" si="60">+AJ356/H356</f>
        <v>#DIV/0!</v>
      </c>
      <c r="AL356" s="64" t="s">
        <v>4070</v>
      </c>
    </row>
    <row r="357" spans="1:38" s="77" customFormat="1" ht="15.75" hidden="1" customHeight="1" x14ac:dyDescent="0.25">
      <c r="A357" s="64">
        <v>354</v>
      </c>
      <c r="B357" s="64" t="s">
        <v>741</v>
      </c>
      <c r="C357" s="64" t="s">
        <v>1887</v>
      </c>
      <c r="D357" s="64" t="s">
        <v>1230</v>
      </c>
      <c r="E357" s="59" t="s">
        <v>1892</v>
      </c>
      <c r="F357" s="64" t="s">
        <v>1891</v>
      </c>
      <c r="G357" s="64" t="s">
        <v>1238</v>
      </c>
      <c r="H357" s="96">
        <v>1</v>
      </c>
      <c r="I357" s="96" t="s">
        <v>18</v>
      </c>
      <c r="J357" s="66">
        <v>0</v>
      </c>
      <c r="K357" s="68">
        <v>0</v>
      </c>
      <c r="L357" s="83" t="s">
        <v>26</v>
      </c>
      <c r="M357" s="66">
        <v>0</v>
      </c>
      <c r="N357" s="66">
        <v>0</v>
      </c>
      <c r="O357" s="67" t="s">
        <v>26</v>
      </c>
      <c r="P357" s="64">
        <v>811</v>
      </c>
      <c r="Q357" s="68">
        <v>500</v>
      </c>
      <c r="R357" s="85" t="s">
        <v>2758</v>
      </c>
      <c r="S357" s="68">
        <v>0</v>
      </c>
      <c r="T357" s="68">
        <v>0</v>
      </c>
      <c r="U357" s="67" t="s">
        <v>26</v>
      </c>
      <c r="V357" s="68">
        <v>0</v>
      </c>
      <c r="W357" s="68">
        <v>0</v>
      </c>
      <c r="X357" s="67" t="s">
        <v>26</v>
      </c>
      <c r="Y357" s="32">
        <v>1546</v>
      </c>
      <c r="Z357" s="32">
        <v>1546</v>
      </c>
      <c r="AA357" s="444" t="s">
        <v>4027</v>
      </c>
      <c r="AB357" s="59"/>
      <c r="AC357" s="59"/>
      <c r="AD357" s="59"/>
      <c r="AE357" s="556"/>
      <c r="AF357" s="556"/>
      <c r="AG357" s="556"/>
      <c r="AH357" s="527">
        <f t="shared" si="58"/>
        <v>2357</v>
      </c>
      <c r="AI357" s="64">
        <f t="shared" si="58"/>
        <v>2046</v>
      </c>
      <c r="AJ357" s="96">
        <f t="shared" si="59"/>
        <v>1.1520039100684263</v>
      </c>
      <c r="AK357" s="96">
        <f t="shared" si="60"/>
        <v>1.1520039100684263</v>
      </c>
      <c r="AL357" s="64" t="s">
        <v>4072</v>
      </c>
    </row>
    <row r="358" spans="1:38" s="77" customFormat="1" ht="15.75" hidden="1" customHeight="1" x14ac:dyDescent="0.25">
      <c r="A358" s="64">
        <v>355</v>
      </c>
      <c r="B358" s="64" t="s">
        <v>741</v>
      </c>
      <c r="C358" s="64" t="s">
        <v>1887</v>
      </c>
      <c r="D358" s="64" t="s">
        <v>8</v>
      </c>
      <c r="E358" s="59" t="s">
        <v>1893</v>
      </c>
      <c r="F358" s="64" t="s">
        <v>1894</v>
      </c>
      <c r="G358" s="64" t="s">
        <v>1238</v>
      </c>
      <c r="H358" s="96">
        <v>1</v>
      </c>
      <c r="I358" s="96" t="s">
        <v>18</v>
      </c>
      <c r="J358" s="66">
        <v>0</v>
      </c>
      <c r="K358" s="68">
        <v>0</v>
      </c>
      <c r="L358" s="83" t="s">
        <v>26</v>
      </c>
      <c r="M358" s="66">
        <v>0</v>
      </c>
      <c r="N358" s="66">
        <v>0</v>
      </c>
      <c r="O358" s="67" t="s">
        <v>26</v>
      </c>
      <c r="P358" s="64">
        <v>0</v>
      </c>
      <c r="Q358" s="68">
        <v>4</v>
      </c>
      <c r="R358" s="85" t="s">
        <v>2543</v>
      </c>
      <c r="S358" s="68">
        <v>0</v>
      </c>
      <c r="T358" s="68">
        <v>0</v>
      </c>
      <c r="U358" s="67" t="s">
        <v>26</v>
      </c>
      <c r="V358" s="68">
        <v>0</v>
      </c>
      <c r="W358" s="68">
        <v>0</v>
      </c>
      <c r="X358" s="67" t="s">
        <v>26</v>
      </c>
      <c r="Y358" s="32">
        <v>3</v>
      </c>
      <c r="Z358" s="32">
        <v>3</v>
      </c>
      <c r="AA358" s="444" t="s">
        <v>4028</v>
      </c>
      <c r="AB358" s="59"/>
      <c r="AC358" s="59"/>
      <c r="AD358" s="59"/>
      <c r="AE358" s="556"/>
      <c r="AF358" s="556"/>
      <c r="AG358" s="556"/>
      <c r="AH358" s="527">
        <f t="shared" si="58"/>
        <v>3</v>
      </c>
      <c r="AI358" s="64">
        <f t="shared" si="58"/>
        <v>7</v>
      </c>
      <c r="AJ358" s="96">
        <f t="shared" si="59"/>
        <v>0.42857142857142855</v>
      </c>
      <c r="AK358" s="96">
        <f t="shared" si="60"/>
        <v>0.42857142857142855</v>
      </c>
      <c r="AL358" s="64" t="s">
        <v>4074</v>
      </c>
    </row>
    <row r="359" spans="1:38" s="77" customFormat="1" ht="15.75" hidden="1" customHeight="1" x14ac:dyDescent="0.25">
      <c r="A359" s="64">
        <v>356</v>
      </c>
      <c r="B359" s="64" t="s">
        <v>741</v>
      </c>
      <c r="C359" s="64" t="s">
        <v>1887</v>
      </c>
      <c r="D359" s="64" t="s">
        <v>8</v>
      </c>
      <c r="E359" s="59" t="s">
        <v>1895</v>
      </c>
      <c r="F359" s="64" t="s">
        <v>1896</v>
      </c>
      <c r="G359" s="64" t="s">
        <v>1238</v>
      </c>
      <c r="H359" s="96">
        <v>1</v>
      </c>
      <c r="I359" s="96" t="s">
        <v>18</v>
      </c>
      <c r="J359" s="66">
        <v>0</v>
      </c>
      <c r="K359" s="68">
        <v>0</v>
      </c>
      <c r="L359" s="83" t="s">
        <v>26</v>
      </c>
      <c r="M359" s="66">
        <v>0</v>
      </c>
      <c r="N359" s="66">
        <v>0</v>
      </c>
      <c r="O359" s="67" t="s">
        <v>26</v>
      </c>
      <c r="P359" s="64">
        <v>4</v>
      </c>
      <c r="Q359" s="68">
        <v>3</v>
      </c>
      <c r="R359" s="85" t="s">
        <v>2753</v>
      </c>
      <c r="S359" s="64">
        <v>8</v>
      </c>
      <c r="T359" s="68">
        <v>0</v>
      </c>
      <c r="U359" s="67" t="s">
        <v>26</v>
      </c>
      <c r="V359" s="68">
        <v>0</v>
      </c>
      <c r="W359" s="68">
        <v>0</v>
      </c>
      <c r="X359" s="67" t="s">
        <v>26</v>
      </c>
      <c r="Y359" s="32">
        <v>10</v>
      </c>
      <c r="Z359" s="32">
        <v>19</v>
      </c>
      <c r="AA359" s="444" t="s">
        <v>4029</v>
      </c>
      <c r="AB359" s="59"/>
      <c r="AC359" s="59"/>
      <c r="AD359" s="59"/>
      <c r="AE359" s="556"/>
      <c r="AF359" s="556"/>
      <c r="AG359" s="556"/>
      <c r="AH359" s="527">
        <f t="shared" si="58"/>
        <v>22</v>
      </c>
      <c r="AI359" s="64">
        <f t="shared" si="58"/>
        <v>22</v>
      </c>
      <c r="AJ359" s="96">
        <f t="shared" si="59"/>
        <v>1</v>
      </c>
      <c r="AK359" s="96">
        <f t="shared" si="60"/>
        <v>1</v>
      </c>
      <c r="AL359" s="64" t="s">
        <v>4072</v>
      </c>
    </row>
    <row r="360" spans="1:38" s="77" customFormat="1" ht="15.75" hidden="1" customHeight="1" x14ac:dyDescent="0.25">
      <c r="A360" s="64">
        <v>357</v>
      </c>
      <c r="B360" s="64" t="s">
        <v>741</v>
      </c>
      <c r="C360" s="64" t="s">
        <v>1887</v>
      </c>
      <c r="D360" s="64" t="s">
        <v>1230</v>
      </c>
      <c r="E360" s="59" t="s">
        <v>1897</v>
      </c>
      <c r="F360" s="64" t="s">
        <v>1898</v>
      </c>
      <c r="G360" s="64" t="s">
        <v>1238</v>
      </c>
      <c r="H360" s="96">
        <v>1</v>
      </c>
      <c r="I360" s="96" t="s">
        <v>18</v>
      </c>
      <c r="J360" s="66">
        <v>0</v>
      </c>
      <c r="K360" s="68">
        <v>0</v>
      </c>
      <c r="L360" s="83" t="s">
        <v>26</v>
      </c>
      <c r="M360" s="66">
        <v>0</v>
      </c>
      <c r="N360" s="66">
        <v>0</v>
      </c>
      <c r="O360" s="67" t="s">
        <v>26</v>
      </c>
      <c r="P360" s="64">
        <v>0</v>
      </c>
      <c r="Q360" s="64">
        <v>143</v>
      </c>
      <c r="R360" s="85" t="s">
        <v>2543</v>
      </c>
      <c r="S360" s="68">
        <v>0</v>
      </c>
      <c r="T360" s="68">
        <v>0</v>
      </c>
      <c r="U360" s="67" t="s">
        <v>26</v>
      </c>
      <c r="V360" s="68">
        <v>0</v>
      </c>
      <c r="W360" s="68">
        <v>0</v>
      </c>
      <c r="X360" s="67" t="s">
        <v>26</v>
      </c>
      <c r="Y360" s="32">
        <v>24</v>
      </c>
      <c r="Z360" s="32">
        <v>24</v>
      </c>
      <c r="AA360" s="235" t="s">
        <v>4030</v>
      </c>
      <c r="AB360" s="59"/>
      <c r="AC360" s="59"/>
      <c r="AD360" s="59"/>
      <c r="AE360" s="556"/>
      <c r="AF360" s="556"/>
      <c r="AG360" s="556"/>
      <c r="AH360" s="527">
        <f t="shared" si="58"/>
        <v>24</v>
      </c>
      <c r="AI360" s="64">
        <f t="shared" si="58"/>
        <v>167</v>
      </c>
      <c r="AJ360" s="96">
        <f t="shared" si="59"/>
        <v>0.1437125748502994</v>
      </c>
      <c r="AK360" s="96">
        <f t="shared" si="60"/>
        <v>0.1437125748502994</v>
      </c>
      <c r="AL360" s="64" t="s">
        <v>4074</v>
      </c>
    </row>
    <row r="361" spans="1:38" s="77" customFormat="1" ht="15.75" hidden="1" customHeight="1" x14ac:dyDescent="0.25">
      <c r="A361" s="64">
        <v>358</v>
      </c>
      <c r="B361" s="64" t="s">
        <v>741</v>
      </c>
      <c r="C361" s="64" t="s">
        <v>1887</v>
      </c>
      <c r="D361" s="64" t="s">
        <v>8</v>
      </c>
      <c r="E361" s="324" t="s">
        <v>1899</v>
      </c>
      <c r="F361" s="64" t="s">
        <v>1900</v>
      </c>
      <c r="G361" s="64" t="s">
        <v>1371</v>
      </c>
      <c r="H361" s="96">
        <v>1</v>
      </c>
      <c r="I361" s="96" t="s">
        <v>18</v>
      </c>
      <c r="J361" s="66">
        <v>0</v>
      </c>
      <c r="K361" s="68">
        <v>0</v>
      </c>
      <c r="L361" s="83" t="s">
        <v>26</v>
      </c>
      <c r="M361" s="64">
        <v>56</v>
      </c>
      <c r="N361" s="64">
        <v>56</v>
      </c>
      <c r="O361" s="72" t="s">
        <v>2495</v>
      </c>
      <c r="P361" s="68">
        <v>0</v>
      </c>
      <c r="Q361" s="68">
        <v>0</v>
      </c>
      <c r="R361" s="67" t="s">
        <v>26</v>
      </c>
      <c r="S361" s="64">
        <v>33</v>
      </c>
      <c r="T361" s="64">
        <v>33</v>
      </c>
      <c r="U361" s="62" t="s">
        <v>3180</v>
      </c>
      <c r="V361" s="68">
        <v>0</v>
      </c>
      <c r="W361" s="68">
        <v>0</v>
      </c>
      <c r="X361" s="67" t="s">
        <v>26</v>
      </c>
      <c r="Y361" s="32">
        <v>56</v>
      </c>
      <c r="Z361" s="32">
        <v>56</v>
      </c>
      <c r="AA361" s="235" t="s">
        <v>4031</v>
      </c>
      <c r="AB361" s="59"/>
      <c r="AC361" s="59"/>
      <c r="AD361" s="59"/>
      <c r="AE361" s="556"/>
      <c r="AF361" s="556"/>
      <c r="AG361" s="556"/>
      <c r="AH361" s="527">
        <f t="shared" si="58"/>
        <v>145</v>
      </c>
      <c r="AI361" s="64">
        <f t="shared" si="58"/>
        <v>145</v>
      </c>
      <c r="AJ361" s="96">
        <f t="shared" si="59"/>
        <v>1</v>
      </c>
      <c r="AK361" s="96">
        <f t="shared" si="60"/>
        <v>1</v>
      </c>
      <c r="AL361" s="64" t="s">
        <v>4072</v>
      </c>
    </row>
    <row r="362" spans="1:38" s="77" customFormat="1" ht="15.75" hidden="1" customHeight="1" x14ac:dyDescent="0.25">
      <c r="A362" s="64">
        <v>359</v>
      </c>
      <c r="B362" s="64" t="s">
        <v>741</v>
      </c>
      <c r="C362" s="64" t="s">
        <v>1887</v>
      </c>
      <c r="D362" s="64" t="s">
        <v>8</v>
      </c>
      <c r="E362" s="59" t="s">
        <v>1901</v>
      </c>
      <c r="F362" s="64" t="s">
        <v>1902</v>
      </c>
      <c r="G362" s="64" t="s">
        <v>1371</v>
      </c>
      <c r="H362" s="96">
        <v>0.8</v>
      </c>
      <c r="I362" s="96" t="s">
        <v>18</v>
      </c>
      <c r="J362" s="66">
        <v>0</v>
      </c>
      <c r="K362" s="68">
        <v>0</v>
      </c>
      <c r="L362" s="83" t="s">
        <v>26</v>
      </c>
      <c r="M362" s="64">
        <v>0</v>
      </c>
      <c r="N362" s="64">
        <v>0</v>
      </c>
      <c r="O362" s="72"/>
      <c r="P362" s="68">
        <v>0</v>
      </c>
      <c r="Q362" s="68">
        <v>0</v>
      </c>
      <c r="R362" s="67" t="s">
        <v>26</v>
      </c>
      <c r="S362" s="64">
        <v>0</v>
      </c>
      <c r="T362" s="64">
        <v>5</v>
      </c>
      <c r="U362" s="59" t="s">
        <v>3181</v>
      </c>
      <c r="V362" s="68">
        <v>0</v>
      </c>
      <c r="W362" s="68">
        <v>0</v>
      </c>
      <c r="X362" s="67" t="s">
        <v>26</v>
      </c>
      <c r="Y362" s="32">
        <v>10</v>
      </c>
      <c r="Z362" s="32">
        <v>10</v>
      </c>
      <c r="AA362" s="444" t="s">
        <v>4032</v>
      </c>
      <c r="AB362" s="59"/>
      <c r="AC362" s="59"/>
      <c r="AD362" s="59"/>
      <c r="AE362" s="556"/>
      <c r="AF362" s="556"/>
      <c r="AG362" s="556"/>
      <c r="AH362" s="527">
        <f t="shared" si="58"/>
        <v>10</v>
      </c>
      <c r="AI362" s="64">
        <f t="shared" si="58"/>
        <v>15</v>
      </c>
      <c r="AJ362" s="96">
        <f t="shared" si="59"/>
        <v>0.66666666666666663</v>
      </c>
      <c r="AK362" s="96">
        <f t="shared" si="60"/>
        <v>0.83333333333333326</v>
      </c>
      <c r="AL362" s="88" t="s">
        <v>4073</v>
      </c>
    </row>
    <row r="363" spans="1:38" s="77" customFormat="1" ht="15.75" hidden="1" customHeight="1" x14ac:dyDescent="0.25">
      <c r="A363" s="64">
        <v>360</v>
      </c>
      <c r="B363" s="64" t="s">
        <v>741</v>
      </c>
      <c r="C363" s="64" t="s">
        <v>1903</v>
      </c>
      <c r="D363" s="64" t="s">
        <v>1254</v>
      </c>
      <c r="E363" s="59" t="s">
        <v>1904</v>
      </c>
      <c r="F363" s="64" t="s">
        <v>1905</v>
      </c>
      <c r="G363" s="214" t="s">
        <v>1224</v>
      </c>
      <c r="H363" s="216">
        <v>1</v>
      </c>
      <c r="I363" s="216" t="s">
        <v>18</v>
      </c>
      <c r="J363" s="66">
        <v>0</v>
      </c>
      <c r="K363" s="68">
        <v>0</v>
      </c>
      <c r="L363" s="83" t="s">
        <v>26</v>
      </c>
      <c r="M363" s="68">
        <v>0</v>
      </c>
      <c r="N363" s="68">
        <v>0</v>
      </c>
      <c r="O363" s="67" t="s">
        <v>26</v>
      </c>
      <c r="P363" s="68">
        <v>0</v>
      </c>
      <c r="Q363" s="68">
        <v>0</v>
      </c>
      <c r="R363" s="67" t="s">
        <v>26</v>
      </c>
      <c r="S363" s="68">
        <v>0</v>
      </c>
      <c r="T363" s="68">
        <v>0</v>
      </c>
      <c r="U363" s="67" t="s">
        <v>26</v>
      </c>
      <c r="V363" s="68">
        <v>0</v>
      </c>
      <c r="W363" s="68">
        <v>0</v>
      </c>
      <c r="X363" s="67" t="s">
        <v>26</v>
      </c>
      <c r="Y363" s="32">
        <v>0</v>
      </c>
      <c r="Z363" s="32">
        <v>0</v>
      </c>
      <c r="AA363" s="235" t="s">
        <v>26</v>
      </c>
      <c r="AB363" s="59"/>
      <c r="AC363" s="59"/>
      <c r="AD363" s="59"/>
      <c r="AE363" s="556"/>
      <c r="AF363" s="556"/>
      <c r="AG363" s="556"/>
      <c r="AH363" s="527">
        <f t="shared" si="58"/>
        <v>0</v>
      </c>
      <c r="AI363" s="64">
        <f t="shared" si="58"/>
        <v>0</v>
      </c>
      <c r="AJ363" s="96" t="e">
        <f t="shared" si="59"/>
        <v>#DIV/0!</v>
      </c>
      <c r="AK363" s="96" t="e">
        <f t="shared" si="60"/>
        <v>#DIV/0!</v>
      </c>
      <c r="AL363" s="64" t="s">
        <v>4070</v>
      </c>
    </row>
    <row r="364" spans="1:38" s="77" customFormat="1" ht="15.75" hidden="1" customHeight="1" x14ac:dyDescent="0.25">
      <c r="A364" s="64">
        <v>361</v>
      </c>
      <c r="B364" s="64" t="s">
        <v>741</v>
      </c>
      <c r="C364" s="64" t="s">
        <v>1903</v>
      </c>
      <c r="D364" s="64" t="s">
        <v>1225</v>
      </c>
      <c r="E364" s="59" t="s">
        <v>1906</v>
      </c>
      <c r="F364" s="64" t="s">
        <v>1907</v>
      </c>
      <c r="G364" s="64" t="s">
        <v>1224</v>
      </c>
      <c r="H364" s="96">
        <v>0.04</v>
      </c>
      <c r="I364" s="64" t="s">
        <v>786</v>
      </c>
      <c r="J364" s="66">
        <v>0</v>
      </c>
      <c r="K364" s="68">
        <v>0</v>
      </c>
      <c r="L364" s="83" t="s">
        <v>26</v>
      </c>
      <c r="M364" s="68">
        <v>0</v>
      </c>
      <c r="N364" s="68">
        <v>0</v>
      </c>
      <c r="O364" s="67" t="s">
        <v>26</v>
      </c>
      <c r="P364" s="68">
        <v>0</v>
      </c>
      <c r="Q364" s="68">
        <v>0</v>
      </c>
      <c r="R364" s="67" t="s">
        <v>26</v>
      </c>
      <c r="S364" s="68">
        <v>0</v>
      </c>
      <c r="T364" s="68">
        <v>0</v>
      </c>
      <c r="U364" s="67" t="s">
        <v>26</v>
      </c>
      <c r="V364" s="68">
        <v>0</v>
      </c>
      <c r="W364" s="68">
        <v>0</v>
      </c>
      <c r="X364" s="67" t="s">
        <v>26</v>
      </c>
      <c r="Y364" s="68">
        <v>0</v>
      </c>
      <c r="Z364" s="68">
        <v>0</v>
      </c>
      <c r="AA364" s="452" t="s">
        <v>26</v>
      </c>
      <c r="AB364" s="59"/>
      <c r="AC364" s="59"/>
      <c r="AD364" s="59"/>
      <c r="AE364" s="556"/>
      <c r="AF364" s="556"/>
      <c r="AG364" s="556"/>
      <c r="AH364" s="529"/>
      <c r="AI364" s="88"/>
      <c r="AJ364" s="417"/>
      <c r="AK364" s="417"/>
      <c r="AL364" s="88" t="s">
        <v>4070</v>
      </c>
    </row>
    <row r="365" spans="1:38" s="77" customFormat="1" ht="15.75" hidden="1" customHeight="1" x14ac:dyDescent="0.25">
      <c r="A365" s="64">
        <v>362</v>
      </c>
      <c r="B365" s="64" t="s">
        <v>741</v>
      </c>
      <c r="C365" s="64" t="s">
        <v>1903</v>
      </c>
      <c r="D365" s="64" t="s">
        <v>1230</v>
      </c>
      <c r="E365" s="59" t="s">
        <v>1908</v>
      </c>
      <c r="F365" s="64" t="s">
        <v>1909</v>
      </c>
      <c r="G365" s="64" t="s">
        <v>1257</v>
      </c>
      <c r="H365" s="96">
        <v>0.8</v>
      </c>
      <c r="I365" s="96" t="s">
        <v>18</v>
      </c>
      <c r="J365" s="66">
        <v>0</v>
      </c>
      <c r="K365" s="68">
        <v>0</v>
      </c>
      <c r="L365" s="83" t="s">
        <v>26</v>
      </c>
      <c r="M365" s="68">
        <v>0</v>
      </c>
      <c r="N365" s="68">
        <v>0</v>
      </c>
      <c r="O365" s="67" t="s">
        <v>26</v>
      </c>
      <c r="P365" s="68">
        <v>0</v>
      </c>
      <c r="Q365" s="68">
        <v>0</v>
      </c>
      <c r="R365" s="67" t="s">
        <v>26</v>
      </c>
      <c r="S365" s="68">
        <v>0</v>
      </c>
      <c r="T365" s="68">
        <v>0</v>
      </c>
      <c r="U365" s="67" t="s">
        <v>26</v>
      </c>
      <c r="V365" s="68">
        <v>0</v>
      </c>
      <c r="W365" s="68">
        <v>0</v>
      </c>
      <c r="X365" s="67" t="s">
        <v>26</v>
      </c>
      <c r="Y365" s="32">
        <v>0</v>
      </c>
      <c r="Z365" s="32">
        <v>0</v>
      </c>
      <c r="AA365" s="235" t="s">
        <v>4033</v>
      </c>
      <c r="AB365" s="59"/>
      <c r="AC365" s="59"/>
      <c r="AD365" s="59"/>
      <c r="AE365" s="556"/>
      <c r="AF365" s="556"/>
      <c r="AG365" s="556"/>
      <c r="AH365" s="527">
        <f t="shared" ref="AH365:AI372" si="61">J365+M365+P365+S365+V365+Y365</f>
        <v>0</v>
      </c>
      <c r="AI365" s="64">
        <f t="shared" si="61"/>
        <v>0</v>
      </c>
      <c r="AJ365" s="96" t="e">
        <f>+AH365/AI365</f>
        <v>#DIV/0!</v>
      </c>
      <c r="AK365" s="96" t="e">
        <f t="shared" ref="AK365:AK372" si="62">+AJ365/H365</f>
        <v>#DIV/0!</v>
      </c>
      <c r="AL365" s="64" t="s">
        <v>4071</v>
      </c>
    </row>
    <row r="366" spans="1:38" s="77" customFormat="1" ht="15.75" hidden="1" customHeight="1" x14ac:dyDescent="0.25">
      <c r="A366" s="64">
        <v>363</v>
      </c>
      <c r="B366" s="64" t="s">
        <v>741</v>
      </c>
      <c r="C366" s="64" t="s">
        <v>1903</v>
      </c>
      <c r="D366" s="64" t="s">
        <v>8</v>
      </c>
      <c r="E366" s="59" t="s">
        <v>1910</v>
      </c>
      <c r="F366" s="64" t="s">
        <v>1911</v>
      </c>
      <c r="G366" s="64" t="s">
        <v>1257</v>
      </c>
      <c r="H366" s="96">
        <v>0.7</v>
      </c>
      <c r="I366" s="96" t="s">
        <v>18</v>
      </c>
      <c r="J366" s="66">
        <v>0</v>
      </c>
      <c r="K366" s="68">
        <v>0</v>
      </c>
      <c r="L366" s="83" t="s">
        <v>26</v>
      </c>
      <c r="M366" s="68">
        <v>0</v>
      </c>
      <c r="N366" s="68">
        <v>0</v>
      </c>
      <c r="O366" s="67" t="s">
        <v>26</v>
      </c>
      <c r="P366" s="68">
        <v>0</v>
      </c>
      <c r="Q366" s="68">
        <v>0</v>
      </c>
      <c r="R366" s="67" t="s">
        <v>26</v>
      </c>
      <c r="S366" s="68">
        <v>0</v>
      </c>
      <c r="T366" s="68">
        <v>0</v>
      </c>
      <c r="U366" s="67" t="s">
        <v>26</v>
      </c>
      <c r="V366" s="68">
        <v>0</v>
      </c>
      <c r="W366" s="68">
        <v>0</v>
      </c>
      <c r="X366" s="67" t="s">
        <v>26</v>
      </c>
      <c r="Y366" s="32">
        <v>0</v>
      </c>
      <c r="Z366" s="32">
        <v>0</v>
      </c>
      <c r="AA366" s="235" t="s">
        <v>4033</v>
      </c>
      <c r="AB366" s="59"/>
      <c r="AC366" s="59"/>
      <c r="AD366" s="59"/>
      <c r="AE366" s="556"/>
      <c r="AF366" s="556"/>
      <c r="AG366" s="556"/>
      <c r="AH366" s="527">
        <f t="shared" si="61"/>
        <v>0</v>
      </c>
      <c r="AI366" s="64">
        <f t="shared" si="61"/>
        <v>0</v>
      </c>
      <c r="AJ366" s="96" t="e">
        <f>+AH366/AI366</f>
        <v>#DIV/0!</v>
      </c>
      <c r="AK366" s="96" t="e">
        <f t="shared" si="62"/>
        <v>#DIV/0!</v>
      </c>
      <c r="AL366" s="64" t="s">
        <v>4071</v>
      </c>
    </row>
    <row r="367" spans="1:38" s="77" customFormat="1" ht="15.75" hidden="1" customHeight="1" x14ac:dyDescent="0.25">
      <c r="A367" s="64">
        <v>364</v>
      </c>
      <c r="B367" s="64" t="s">
        <v>741</v>
      </c>
      <c r="C367" s="64" t="s">
        <v>1903</v>
      </c>
      <c r="D367" s="64" t="s">
        <v>8</v>
      </c>
      <c r="E367" s="59" t="s">
        <v>1912</v>
      </c>
      <c r="F367" s="64" t="s">
        <v>1913</v>
      </c>
      <c r="G367" s="64" t="s">
        <v>1257</v>
      </c>
      <c r="H367" s="96">
        <v>0.7</v>
      </c>
      <c r="I367" s="64" t="s">
        <v>18</v>
      </c>
      <c r="J367" s="66">
        <v>0</v>
      </c>
      <c r="K367" s="68">
        <v>0</v>
      </c>
      <c r="L367" s="83" t="s">
        <v>26</v>
      </c>
      <c r="M367" s="68">
        <v>0</v>
      </c>
      <c r="N367" s="68">
        <v>0</v>
      </c>
      <c r="O367" s="67" t="s">
        <v>26</v>
      </c>
      <c r="P367" s="68">
        <v>0</v>
      </c>
      <c r="Q367" s="68">
        <v>0</v>
      </c>
      <c r="R367" s="67" t="s">
        <v>26</v>
      </c>
      <c r="S367" s="68">
        <v>0</v>
      </c>
      <c r="T367" s="68">
        <v>0</v>
      </c>
      <c r="U367" s="67" t="s">
        <v>26</v>
      </c>
      <c r="V367" s="68">
        <v>0</v>
      </c>
      <c r="W367" s="68">
        <v>0</v>
      </c>
      <c r="X367" s="67" t="s">
        <v>26</v>
      </c>
      <c r="Y367" s="32">
        <v>0</v>
      </c>
      <c r="Z367" s="32">
        <v>0</v>
      </c>
      <c r="AA367" s="235" t="s">
        <v>4033</v>
      </c>
      <c r="AB367" s="59"/>
      <c r="AC367" s="59"/>
      <c r="AD367" s="59"/>
      <c r="AE367" s="556"/>
      <c r="AF367" s="556"/>
      <c r="AG367" s="556"/>
      <c r="AH367" s="527">
        <f t="shared" si="61"/>
        <v>0</v>
      </c>
      <c r="AI367" s="64">
        <f t="shared" si="61"/>
        <v>0</v>
      </c>
      <c r="AJ367" s="96" t="e">
        <f>+AH367/AI367</f>
        <v>#DIV/0!</v>
      </c>
      <c r="AK367" s="96" t="e">
        <f t="shared" si="62"/>
        <v>#DIV/0!</v>
      </c>
      <c r="AL367" s="64" t="s">
        <v>4071</v>
      </c>
    </row>
    <row r="368" spans="1:38" s="77" customFormat="1" ht="15.75" hidden="1" customHeight="1" x14ac:dyDescent="0.25">
      <c r="A368" s="64">
        <v>365</v>
      </c>
      <c r="B368" s="64" t="s">
        <v>741</v>
      </c>
      <c r="C368" s="64" t="s">
        <v>1903</v>
      </c>
      <c r="D368" s="64" t="s">
        <v>1230</v>
      </c>
      <c r="E368" s="59" t="s">
        <v>1914</v>
      </c>
      <c r="F368" s="64" t="s">
        <v>1915</v>
      </c>
      <c r="G368" s="64" t="s">
        <v>1257</v>
      </c>
      <c r="H368" s="96">
        <v>0.8</v>
      </c>
      <c r="I368" s="64" t="s">
        <v>18</v>
      </c>
      <c r="J368" s="66">
        <v>0</v>
      </c>
      <c r="K368" s="68">
        <v>0</v>
      </c>
      <c r="L368" s="83" t="s">
        <v>26</v>
      </c>
      <c r="M368" s="68">
        <v>0</v>
      </c>
      <c r="N368" s="68">
        <v>0</v>
      </c>
      <c r="O368" s="67" t="s">
        <v>26</v>
      </c>
      <c r="P368" s="68">
        <v>0</v>
      </c>
      <c r="Q368" s="68">
        <v>0</v>
      </c>
      <c r="R368" s="67" t="s">
        <v>26</v>
      </c>
      <c r="S368" s="68">
        <v>0</v>
      </c>
      <c r="T368" s="68">
        <v>0</v>
      </c>
      <c r="U368" s="67" t="s">
        <v>26</v>
      </c>
      <c r="V368" s="68">
        <v>0</v>
      </c>
      <c r="W368" s="68">
        <v>0</v>
      </c>
      <c r="X368" s="67" t="s">
        <v>26</v>
      </c>
      <c r="Y368" s="32">
        <v>0</v>
      </c>
      <c r="Z368" s="32">
        <v>0</v>
      </c>
      <c r="AA368" s="235" t="s">
        <v>4034</v>
      </c>
      <c r="AB368" s="59"/>
      <c r="AC368" s="59"/>
      <c r="AD368" s="59"/>
      <c r="AE368" s="556"/>
      <c r="AF368" s="556"/>
      <c r="AG368" s="556"/>
      <c r="AH368" s="527">
        <f t="shared" si="61"/>
        <v>0</v>
      </c>
      <c r="AI368" s="64">
        <f t="shared" si="61"/>
        <v>0</v>
      </c>
      <c r="AJ368" s="96" t="e">
        <f>+AH368/AI368</f>
        <v>#DIV/0!</v>
      </c>
      <c r="AK368" s="96" t="e">
        <f t="shared" si="62"/>
        <v>#DIV/0!</v>
      </c>
      <c r="AL368" s="64" t="s">
        <v>4071</v>
      </c>
    </row>
    <row r="369" spans="1:38" s="77" customFormat="1" ht="15.75" hidden="1" customHeight="1" x14ac:dyDescent="0.25">
      <c r="A369" s="64">
        <v>366</v>
      </c>
      <c r="B369" s="64" t="s">
        <v>741</v>
      </c>
      <c r="C369" s="64" t="s">
        <v>1903</v>
      </c>
      <c r="D369" s="64" t="s">
        <v>8</v>
      </c>
      <c r="E369" s="59" t="s">
        <v>1916</v>
      </c>
      <c r="F369" s="64" t="s">
        <v>1917</v>
      </c>
      <c r="G369" s="64" t="s">
        <v>1238</v>
      </c>
      <c r="H369" s="216">
        <v>0.5</v>
      </c>
      <c r="I369" s="64" t="s">
        <v>786</v>
      </c>
      <c r="J369" s="66">
        <v>0</v>
      </c>
      <c r="K369" s="68">
        <v>0</v>
      </c>
      <c r="L369" s="83" t="s">
        <v>26</v>
      </c>
      <c r="M369" s="68">
        <v>0</v>
      </c>
      <c r="N369" s="68">
        <v>0</v>
      </c>
      <c r="O369" s="67" t="s">
        <v>26</v>
      </c>
      <c r="P369" s="64">
        <v>0</v>
      </c>
      <c r="Q369" s="64">
        <v>0</v>
      </c>
      <c r="R369" s="85"/>
      <c r="S369" s="68">
        <v>0</v>
      </c>
      <c r="T369" s="68">
        <v>0</v>
      </c>
      <c r="U369" s="67" t="s">
        <v>26</v>
      </c>
      <c r="V369" s="68">
        <v>0</v>
      </c>
      <c r="W369" s="68">
        <v>0</v>
      </c>
      <c r="X369" s="67" t="s">
        <v>26</v>
      </c>
      <c r="Y369" s="32">
        <v>207</v>
      </c>
      <c r="Z369" s="32">
        <v>99</v>
      </c>
      <c r="AA369" s="235" t="s">
        <v>4035</v>
      </c>
      <c r="AB369" s="59"/>
      <c r="AC369" s="59"/>
      <c r="AD369" s="59"/>
      <c r="AE369" s="556"/>
      <c r="AF369" s="556"/>
      <c r="AG369" s="556"/>
      <c r="AH369" s="527">
        <f t="shared" si="61"/>
        <v>207</v>
      </c>
      <c r="AI369" s="64">
        <f t="shared" si="61"/>
        <v>99</v>
      </c>
      <c r="AJ369" s="420">
        <f>((AH369/AI369)-1)</f>
        <v>1.0909090909090908</v>
      </c>
      <c r="AK369" s="89">
        <f t="shared" si="62"/>
        <v>2.1818181818181817</v>
      </c>
      <c r="AL369" s="88" t="s">
        <v>4072</v>
      </c>
    </row>
    <row r="370" spans="1:38" s="77" customFormat="1" ht="15.75" hidden="1" customHeight="1" x14ac:dyDescent="0.25">
      <c r="A370" s="64">
        <v>367</v>
      </c>
      <c r="B370" s="64" t="s">
        <v>741</v>
      </c>
      <c r="C370" s="64" t="s">
        <v>1903</v>
      </c>
      <c r="D370" s="64" t="s">
        <v>8</v>
      </c>
      <c r="E370" s="59" t="s">
        <v>1918</v>
      </c>
      <c r="F370" s="64" t="s">
        <v>1919</v>
      </c>
      <c r="G370" s="64" t="s">
        <v>1238</v>
      </c>
      <c r="H370" s="216">
        <v>1</v>
      </c>
      <c r="I370" s="64" t="s">
        <v>18</v>
      </c>
      <c r="J370" s="66">
        <v>0</v>
      </c>
      <c r="K370" s="68">
        <v>0</v>
      </c>
      <c r="L370" s="83" t="s">
        <v>26</v>
      </c>
      <c r="M370" s="68">
        <v>0</v>
      </c>
      <c r="N370" s="68">
        <v>0</v>
      </c>
      <c r="O370" s="67" t="s">
        <v>26</v>
      </c>
      <c r="P370" s="64">
        <v>0</v>
      </c>
      <c r="Q370" s="64">
        <v>0</v>
      </c>
      <c r="R370" s="85"/>
      <c r="S370" s="68">
        <v>0</v>
      </c>
      <c r="T370" s="68">
        <v>0</v>
      </c>
      <c r="U370" s="67" t="s">
        <v>26</v>
      </c>
      <c r="V370" s="68">
        <v>0</v>
      </c>
      <c r="W370" s="68">
        <v>0</v>
      </c>
      <c r="X370" s="67" t="s">
        <v>26</v>
      </c>
      <c r="Y370" s="32">
        <v>34</v>
      </c>
      <c r="Z370" s="32">
        <v>34</v>
      </c>
      <c r="AA370" s="235" t="s">
        <v>4036</v>
      </c>
      <c r="AB370" s="59"/>
      <c r="AC370" s="59"/>
      <c r="AD370" s="59"/>
      <c r="AE370" s="556"/>
      <c r="AF370" s="556"/>
      <c r="AG370" s="556"/>
      <c r="AH370" s="527">
        <f t="shared" si="61"/>
        <v>34</v>
      </c>
      <c r="AI370" s="64">
        <f t="shared" si="61"/>
        <v>34</v>
      </c>
      <c r="AJ370" s="96">
        <f>+AH370/AI370</f>
        <v>1</v>
      </c>
      <c r="AK370" s="96">
        <f t="shared" si="62"/>
        <v>1</v>
      </c>
      <c r="AL370" s="64" t="s">
        <v>4072</v>
      </c>
    </row>
    <row r="371" spans="1:38" s="77" customFormat="1" ht="15.75" hidden="1" customHeight="1" x14ac:dyDescent="0.25">
      <c r="A371" s="64">
        <v>282</v>
      </c>
      <c r="B371" s="64" t="s">
        <v>741</v>
      </c>
      <c r="C371" s="64" t="s">
        <v>1754</v>
      </c>
      <c r="D371" s="64" t="s">
        <v>1230</v>
      </c>
      <c r="E371" s="59" t="s">
        <v>1759</v>
      </c>
      <c r="F371" s="64" t="s">
        <v>1760</v>
      </c>
      <c r="G371" s="64" t="s">
        <v>1238</v>
      </c>
      <c r="H371" s="96">
        <v>1</v>
      </c>
      <c r="I371" s="82" t="s">
        <v>18</v>
      </c>
      <c r="J371" s="66">
        <v>0</v>
      </c>
      <c r="K371" s="68">
        <v>0</v>
      </c>
      <c r="L371" s="83" t="s">
        <v>26</v>
      </c>
      <c r="M371" s="68">
        <v>0</v>
      </c>
      <c r="N371" s="68">
        <v>0</v>
      </c>
      <c r="O371" s="67" t="s">
        <v>26</v>
      </c>
      <c r="P371" s="64">
        <v>312</v>
      </c>
      <c r="Q371" s="64">
        <v>312</v>
      </c>
      <c r="R371" s="85" t="s">
        <v>2764</v>
      </c>
      <c r="S371" s="68">
        <v>0</v>
      </c>
      <c r="T371" s="68">
        <v>0</v>
      </c>
      <c r="U371" s="67" t="s">
        <v>26</v>
      </c>
      <c r="V371" s="68">
        <v>0</v>
      </c>
      <c r="W371" s="68">
        <v>0</v>
      </c>
      <c r="X371" s="425" t="s">
        <v>26</v>
      </c>
      <c r="Y371" s="64">
        <v>290</v>
      </c>
      <c r="Z371" s="64">
        <v>290</v>
      </c>
      <c r="AA371" s="441" t="s">
        <v>3981</v>
      </c>
      <c r="AB371" s="59"/>
      <c r="AC371" s="59"/>
      <c r="AD371" s="59"/>
      <c r="AE371" s="556"/>
      <c r="AF371" s="556"/>
      <c r="AG371" s="556"/>
      <c r="AH371" s="527">
        <f t="shared" si="61"/>
        <v>602</v>
      </c>
      <c r="AI371" s="64">
        <f t="shared" si="61"/>
        <v>602</v>
      </c>
      <c r="AJ371" s="96">
        <f>+AH371/AI371</f>
        <v>1</v>
      </c>
      <c r="AK371" s="96">
        <f t="shared" si="62"/>
        <v>1</v>
      </c>
      <c r="AL371" s="64" t="s">
        <v>4072</v>
      </c>
    </row>
    <row r="372" spans="1:38" s="77" customFormat="1" ht="15.75" hidden="1" customHeight="1" x14ac:dyDescent="0.25">
      <c r="A372" s="64">
        <v>283</v>
      </c>
      <c r="B372" s="64" t="s">
        <v>741</v>
      </c>
      <c r="C372" s="64" t="s">
        <v>1754</v>
      </c>
      <c r="D372" s="64" t="s">
        <v>8</v>
      </c>
      <c r="E372" s="324" t="s">
        <v>1761</v>
      </c>
      <c r="F372" s="64" t="s">
        <v>1762</v>
      </c>
      <c r="G372" s="64" t="s">
        <v>1228</v>
      </c>
      <c r="H372" s="96">
        <v>1</v>
      </c>
      <c r="I372" s="82" t="s">
        <v>18</v>
      </c>
      <c r="J372" s="64">
        <v>65</v>
      </c>
      <c r="K372" s="200">
        <v>65</v>
      </c>
      <c r="L372" s="70" t="s">
        <v>2570</v>
      </c>
      <c r="M372" s="64">
        <v>96</v>
      </c>
      <c r="N372" s="64">
        <v>96</v>
      </c>
      <c r="O372" s="72" t="s">
        <v>2478</v>
      </c>
      <c r="P372" s="64">
        <v>156</v>
      </c>
      <c r="Q372" s="64">
        <v>156</v>
      </c>
      <c r="R372" s="76" t="s">
        <v>2767</v>
      </c>
      <c r="S372" s="64">
        <v>67</v>
      </c>
      <c r="T372" s="64">
        <v>67</v>
      </c>
      <c r="U372" s="73" t="s">
        <v>3160</v>
      </c>
      <c r="V372" s="36">
        <v>61</v>
      </c>
      <c r="W372" s="36">
        <v>61</v>
      </c>
      <c r="X372" s="428" t="s">
        <v>3442</v>
      </c>
      <c r="Y372" s="64">
        <v>162</v>
      </c>
      <c r="Z372" s="64">
        <v>162</v>
      </c>
      <c r="AA372" s="441" t="s">
        <v>3982</v>
      </c>
      <c r="AB372" s="59"/>
      <c r="AC372" s="59"/>
      <c r="AD372" s="59"/>
      <c r="AE372" s="556"/>
      <c r="AF372" s="556"/>
      <c r="AG372" s="556"/>
      <c r="AH372" s="527">
        <f t="shared" si="61"/>
        <v>607</v>
      </c>
      <c r="AI372" s="64">
        <f t="shared" si="61"/>
        <v>607</v>
      </c>
      <c r="AJ372" s="96">
        <f>+AH372/AI372</f>
        <v>1</v>
      </c>
      <c r="AK372" s="96">
        <f t="shared" si="62"/>
        <v>1</v>
      </c>
      <c r="AL372" s="64" t="s">
        <v>4072</v>
      </c>
    </row>
    <row r="373" spans="1:38" s="77" customFormat="1" ht="15.75" hidden="1" customHeight="1" x14ac:dyDescent="0.25">
      <c r="A373" s="64">
        <v>284</v>
      </c>
      <c r="B373" s="64" t="s">
        <v>741</v>
      </c>
      <c r="C373" s="64" t="s">
        <v>1754</v>
      </c>
      <c r="D373" s="64" t="s">
        <v>1230</v>
      </c>
      <c r="E373" s="59" t="s">
        <v>1763</v>
      </c>
      <c r="F373" s="64" t="s">
        <v>1764</v>
      </c>
      <c r="G373" s="64" t="s">
        <v>1238</v>
      </c>
      <c r="H373" s="64">
        <v>5</v>
      </c>
      <c r="I373" s="82" t="s">
        <v>770</v>
      </c>
      <c r="J373" s="66">
        <v>0</v>
      </c>
      <c r="K373" s="66">
        <v>0</v>
      </c>
      <c r="L373" s="83" t="s">
        <v>26</v>
      </c>
      <c r="M373" s="66">
        <v>0</v>
      </c>
      <c r="N373" s="66">
        <v>0</v>
      </c>
      <c r="O373" s="67" t="s">
        <v>26</v>
      </c>
      <c r="P373" s="32">
        <v>4.8</v>
      </c>
      <c r="Q373" s="199">
        <v>5</v>
      </c>
      <c r="R373" s="85" t="s">
        <v>2778</v>
      </c>
      <c r="S373" s="68">
        <v>0</v>
      </c>
      <c r="T373" s="68">
        <v>0</v>
      </c>
      <c r="U373" s="67" t="s">
        <v>26</v>
      </c>
      <c r="V373" s="68">
        <v>0</v>
      </c>
      <c r="W373" s="68">
        <v>0</v>
      </c>
      <c r="X373" s="67" t="s">
        <v>26</v>
      </c>
      <c r="Y373" s="64">
        <v>4.8</v>
      </c>
      <c r="Z373" s="64">
        <v>5</v>
      </c>
      <c r="AA373" s="443" t="s">
        <v>3983</v>
      </c>
      <c r="AB373" s="59"/>
      <c r="AC373" s="59"/>
      <c r="AD373" s="59"/>
      <c r="AE373" s="556"/>
      <c r="AF373" s="556"/>
      <c r="AG373" s="556"/>
      <c r="AH373" s="527">
        <f>AVERAGE(P373,Y373)</f>
        <v>4.8</v>
      </c>
      <c r="AI373" s="64">
        <f>AVERAGE(Q373,Z373)</f>
        <v>5</v>
      </c>
      <c r="AJ373" s="96">
        <f>AH373/AI373</f>
        <v>0.96</v>
      </c>
      <c r="AK373" s="96">
        <f>AH373/H373</f>
        <v>0.96</v>
      </c>
      <c r="AL373" s="64" t="s">
        <v>4072</v>
      </c>
    </row>
    <row r="374" spans="1:38" s="77" customFormat="1" ht="15.75" hidden="1" customHeight="1" x14ac:dyDescent="0.25">
      <c r="A374" s="64">
        <v>285</v>
      </c>
      <c r="B374" s="64" t="s">
        <v>741</v>
      </c>
      <c r="C374" s="64" t="s">
        <v>1754</v>
      </c>
      <c r="D374" s="64" t="s">
        <v>8</v>
      </c>
      <c r="E374" s="324" t="s">
        <v>1765</v>
      </c>
      <c r="F374" s="64" t="s">
        <v>1766</v>
      </c>
      <c r="G374" s="64" t="s">
        <v>1228</v>
      </c>
      <c r="H374" s="95">
        <v>0.2</v>
      </c>
      <c r="I374" s="82" t="s">
        <v>786</v>
      </c>
      <c r="J374" s="64">
        <v>33</v>
      </c>
      <c r="K374" s="64">
        <v>73</v>
      </c>
      <c r="L374" s="70" t="s">
        <v>2571</v>
      </c>
      <c r="M374" s="201">
        <v>7</v>
      </c>
      <c r="N374" s="201">
        <v>4</v>
      </c>
      <c r="O374" s="72" t="s">
        <v>2479</v>
      </c>
      <c r="P374" s="32">
        <v>2</v>
      </c>
      <c r="Q374" s="32">
        <v>3</v>
      </c>
      <c r="R374" s="85" t="s">
        <v>2783</v>
      </c>
      <c r="S374" s="64">
        <v>5</v>
      </c>
      <c r="T374" s="64">
        <v>33</v>
      </c>
      <c r="U374" s="73" t="s">
        <v>2783</v>
      </c>
      <c r="V374" s="36">
        <v>18</v>
      </c>
      <c r="W374" s="36">
        <v>17</v>
      </c>
      <c r="X374" s="349" t="s">
        <v>2783</v>
      </c>
      <c r="Y374" s="64">
        <v>46</v>
      </c>
      <c r="Z374" s="64">
        <v>46</v>
      </c>
      <c r="AA374" s="443" t="s">
        <v>3984</v>
      </c>
      <c r="AB374" s="59"/>
      <c r="AC374" s="59"/>
      <c r="AD374" s="59"/>
      <c r="AE374" s="556"/>
      <c r="AF374" s="556"/>
      <c r="AG374" s="556"/>
      <c r="AH374" s="528">
        <f t="shared" ref="AH374:AH405" si="63">J374+M374+P374+S374+V374+Y374</f>
        <v>111</v>
      </c>
      <c r="AI374" s="107">
        <f t="shared" ref="AI374:AI405" si="64">K374+N374+Q374+T374+W374+Z374</f>
        <v>176</v>
      </c>
      <c r="AJ374" s="420">
        <f>((AH374/AI374)-1)</f>
        <v>-0.36931818181818177</v>
      </c>
      <c r="AK374" s="89">
        <f t="shared" ref="AK374:AK405" si="65">+AJ374/H374</f>
        <v>-1.8465909090909087</v>
      </c>
      <c r="AL374" s="88" t="s">
        <v>4074</v>
      </c>
    </row>
    <row r="375" spans="1:38" s="77" customFormat="1" ht="15.75" hidden="1" customHeight="1" x14ac:dyDescent="0.25">
      <c r="A375" s="64">
        <v>286</v>
      </c>
      <c r="B375" s="64" t="s">
        <v>741</v>
      </c>
      <c r="C375" s="64" t="s">
        <v>1754</v>
      </c>
      <c r="D375" s="64" t="s">
        <v>8</v>
      </c>
      <c r="E375" s="324" t="s">
        <v>1767</v>
      </c>
      <c r="F375" s="64" t="s">
        <v>1768</v>
      </c>
      <c r="G375" s="64" t="s">
        <v>1228</v>
      </c>
      <c r="H375" s="96">
        <v>0.4</v>
      </c>
      <c r="I375" s="82" t="s">
        <v>18</v>
      </c>
      <c r="J375" s="64">
        <v>90</v>
      </c>
      <c r="K375" s="200">
        <v>90</v>
      </c>
      <c r="L375" s="70" t="s">
        <v>2572</v>
      </c>
      <c r="M375" s="201">
        <v>4</v>
      </c>
      <c r="N375" s="201">
        <v>4</v>
      </c>
      <c r="O375" s="72" t="s">
        <v>2480</v>
      </c>
      <c r="P375" s="32">
        <v>0</v>
      </c>
      <c r="Q375" s="32">
        <v>0</v>
      </c>
      <c r="R375" s="85" t="s">
        <v>2543</v>
      </c>
      <c r="S375" s="64">
        <v>9</v>
      </c>
      <c r="T375" s="64">
        <v>12</v>
      </c>
      <c r="U375" s="62" t="s">
        <v>2572</v>
      </c>
      <c r="V375" s="36">
        <v>73</v>
      </c>
      <c r="W375" s="36">
        <v>72</v>
      </c>
      <c r="X375" s="349" t="s">
        <v>2572</v>
      </c>
      <c r="Y375" s="64">
        <v>6</v>
      </c>
      <c r="Z375" s="64">
        <v>6</v>
      </c>
      <c r="AA375" s="443" t="s">
        <v>3985</v>
      </c>
      <c r="AB375" s="59"/>
      <c r="AC375" s="59"/>
      <c r="AD375" s="59"/>
      <c r="AE375" s="556"/>
      <c r="AF375" s="556"/>
      <c r="AG375" s="556"/>
      <c r="AH375" s="527">
        <f t="shared" si="63"/>
        <v>182</v>
      </c>
      <c r="AI375" s="64">
        <f t="shared" si="64"/>
        <v>184</v>
      </c>
      <c r="AJ375" s="96">
        <f t="shared" ref="AJ375:AJ394" si="66">+AH375/AI375</f>
        <v>0.98913043478260865</v>
      </c>
      <c r="AK375" s="96">
        <f t="shared" si="65"/>
        <v>2.4728260869565215</v>
      </c>
      <c r="AL375" s="64" t="s">
        <v>4072</v>
      </c>
    </row>
    <row r="376" spans="1:38" s="77" customFormat="1" ht="15.75" hidden="1" customHeight="1" x14ac:dyDescent="0.25">
      <c r="A376" s="64">
        <v>287</v>
      </c>
      <c r="B376" s="64" t="s">
        <v>741</v>
      </c>
      <c r="C376" s="64" t="s">
        <v>1754</v>
      </c>
      <c r="D376" s="64" t="s">
        <v>1230</v>
      </c>
      <c r="E376" s="59" t="s">
        <v>1769</v>
      </c>
      <c r="F376" s="64" t="s">
        <v>1770</v>
      </c>
      <c r="G376" s="64" t="s">
        <v>1238</v>
      </c>
      <c r="H376" s="96">
        <v>1</v>
      </c>
      <c r="I376" s="82" t="s">
        <v>18</v>
      </c>
      <c r="J376" s="243">
        <v>0</v>
      </c>
      <c r="K376" s="243">
        <v>0</v>
      </c>
      <c r="L376" s="83" t="s">
        <v>26</v>
      </c>
      <c r="M376" s="422">
        <v>0</v>
      </c>
      <c r="N376" s="423">
        <v>0</v>
      </c>
      <c r="O376" s="67" t="s">
        <v>26</v>
      </c>
      <c r="P376" s="199">
        <v>0</v>
      </c>
      <c r="Q376" s="199">
        <v>0</v>
      </c>
      <c r="R376" s="67" t="s">
        <v>26</v>
      </c>
      <c r="S376" s="68">
        <v>0</v>
      </c>
      <c r="T376" s="68">
        <v>0</v>
      </c>
      <c r="U376" s="425" t="s">
        <v>26</v>
      </c>
      <c r="V376" s="68">
        <v>0</v>
      </c>
      <c r="W376" s="68">
        <v>0</v>
      </c>
      <c r="X376" s="67" t="s">
        <v>26</v>
      </c>
      <c r="Y376" s="64">
        <v>46</v>
      </c>
      <c r="Z376" s="64">
        <v>46</v>
      </c>
      <c r="AA376" s="438" t="s">
        <v>3986</v>
      </c>
      <c r="AB376" s="59"/>
      <c r="AC376" s="59"/>
      <c r="AD376" s="59"/>
      <c r="AE376" s="556"/>
      <c r="AF376" s="556"/>
      <c r="AG376" s="556"/>
      <c r="AH376" s="527">
        <f t="shared" si="63"/>
        <v>46</v>
      </c>
      <c r="AI376" s="64">
        <f t="shared" si="64"/>
        <v>46</v>
      </c>
      <c r="AJ376" s="96">
        <f t="shared" si="66"/>
        <v>1</v>
      </c>
      <c r="AK376" s="96">
        <f t="shared" si="65"/>
        <v>1</v>
      </c>
      <c r="AL376" s="64" t="s">
        <v>4072</v>
      </c>
    </row>
    <row r="377" spans="1:38" s="77" customFormat="1" ht="15.75" hidden="1" customHeight="1" x14ac:dyDescent="0.25">
      <c r="A377" s="64">
        <v>288</v>
      </c>
      <c r="B377" s="64" t="s">
        <v>741</v>
      </c>
      <c r="C377" s="64" t="s">
        <v>1754</v>
      </c>
      <c r="D377" s="64" t="s">
        <v>8</v>
      </c>
      <c r="E377" s="59" t="s">
        <v>1771</v>
      </c>
      <c r="F377" s="64" t="s">
        <v>1772</v>
      </c>
      <c r="G377" s="64" t="s">
        <v>1238</v>
      </c>
      <c r="H377" s="96">
        <v>1</v>
      </c>
      <c r="I377" s="82" t="s">
        <v>18</v>
      </c>
      <c r="J377" s="66">
        <v>0</v>
      </c>
      <c r="K377" s="66">
        <v>0</v>
      </c>
      <c r="L377" s="83" t="s">
        <v>26</v>
      </c>
      <c r="M377" s="66">
        <v>0</v>
      </c>
      <c r="N377" s="66">
        <v>0</v>
      </c>
      <c r="O377" s="67" t="s">
        <v>26</v>
      </c>
      <c r="P377" s="199">
        <v>0</v>
      </c>
      <c r="Q377" s="199">
        <v>0</v>
      </c>
      <c r="R377" s="67" t="s">
        <v>26</v>
      </c>
      <c r="S377" s="68">
        <v>0</v>
      </c>
      <c r="T377" s="68">
        <v>0</v>
      </c>
      <c r="U377" s="67" t="s">
        <v>26</v>
      </c>
      <c r="V377" s="68">
        <v>0</v>
      </c>
      <c r="W377" s="68">
        <v>0</v>
      </c>
      <c r="X377" s="67" t="s">
        <v>26</v>
      </c>
      <c r="Y377" s="64">
        <v>1</v>
      </c>
      <c r="Z377" s="64">
        <v>1</v>
      </c>
      <c r="AA377" s="438" t="s">
        <v>3987</v>
      </c>
      <c r="AB377" s="59"/>
      <c r="AC377" s="59"/>
      <c r="AD377" s="59"/>
      <c r="AE377" s="556"/>
      <c r="AF377" s="556"/>
      <c r="AG377" s="556"/>
      <c r="AH377" s="527">
        <f t="shared" si="63"/>
        <v>1</v>
      </c>
      <c r="AI377" s="64">
        <f t="shared" si="64"/>
        <v>1</v>
      </c>
      <c r="AJ377" s="96">
        <f t="shared" si="66"/>
        <v>1</v>
      </c>
      <c r="AK377" s="96">
        <f t="shared" si="65"/>
        <v>1</v>
      </c>
      <c r="AL377" s="64" t="s">
        <v>4072</v>
      </c>
    </row>
    <row r="378" spans="1:38" s="77" customFormat="1" ht="15.75" hidden="1" customHeight="1" x14ac:dyDescent="0.25">
      <c r="A378" s="64">
        <v>289</v>
      </c>
      <c r="B378" s="64" t="s">
        <v>741</v>
      </c>
      <c r="C378" s="64" t="s">
        <v>1754</v>
      </c>
      <c r="D378" s="64" t="s">
        <v>1230</v>
      </c>
      <c r="E378" s="59" t="s">
        <v>1773</v>
      </c>
      <c r="F378" s="64" t="s">
        <v>1774</v>
      </c>
      <c r="G378" s="64" t="s">
        <v>1238</v>
      </c>
      <c r="H378" s="96">
        <v>1</v>
      </c>
      <c r="I378" s="82" t="s">
        <v>18</v>
      </c>
      <c r="J378" s="66">
        <v>0</v>
      </c>
      <c r="K378" s="66">
        <v>0</v>
      </c>
      <c r="L378" s="83" t="s">
        <v>26</v>
      </c>
      <c r="M378" s="66">
        <v>0</v>
      </c>
      <c r="N378" s="66">
        <v>0</v>
      </c>
      <c r="O378" s="67" t="s">
        <v>26</v>
      </c>
      <c r="P378" s="32">
        <v>0</v>
      </c>
      <c r="Q378" s="32">
        <v>0</v>
      </c>
      <c r="R378" s="85" t="s">
        <v>2543</v>
      </c>
      <c r="S378" s="68">
        <v>0</v>
      </c>
      <c r="T378" s="68">
        <v>0</v>
      </c>
      <c r="U378" s="67" t="s">
        <v>26</v>
      </c>
      <c r="V378" s="68">
        <v>0</v>
      </c>
      <c r="W378" s="68">
        <v>0</v>
      </c>
      <c r="X378" s="67" t="s">
        <v>26</v>
      </c>
      <c r="Y378" s="64">
        <v>0</v>
      </c>
      <c r="Z378" s="64">
        <v>0</v>
      </c>
      <c r="AA378" s="438" t="s">
        <v>3988</v>
      </c>
      <c r="AB378" s="59"/>
      <c r="AC378" s="59"/>
      <c r="AD378" s="59"/>
      <c r="AE378" s="556"/>
      <c r="AF378" s="556"/>
      <c r="AG378" s="556"/>
      <c r="AH378" s="527">
        <f t="shared" si="63"/>
        <v>0</v>
      </c>
      <c r="AI378" s="64">
        <f t="shared" si="64"/>
        <v>0</v>
      </c>
      <c r="AJ378" s="96" t="e">
        <f t="shared" si="66"/>
        <v>#DIV/0!</v>
      </c>
      <c r="AK378" s="96" t="e">
        <f t="shared" si="65"/>
        <v>#DIV/0!</v>
      </c>
      <c r="AL378" s="64" t="s">
        <v>4071</v>
      </c>
    </row>
    <row r="379" spans="1:38" s="77" customFormat="1" ht="15.75" hidden="1" customHeight="1" x14ac:dyDescent="0.25">
      <c r="A379" s="64">
        <v>290</v>
      </c>
      <c r="B379" s="64" t="s">
        <v>741</v>
      </c>
      <c r="C379" s="64" t="s">
        <v>1754</v>
      </c>
      <c r="D379" s="64" t="s">
        <v>8</v>
      </c>
      <c r="E379" s="59" t="s">
        <v>1775</v>
      </c>
      <c r="F379" s="64" t="s">
        <v>1776</v>
      </c>
      <c r="G379" s="64" t="s">
        <v>1371</v>
      </c>
      <c r="H379" s="96">
        <v>1</v>
      </c>
      <c r="I379" s="82" t="s">
        <v>18</v>
      </c>
      <c r="J379" s="64">
        <v>0</v>
      </c>
      <c r="K379" s="64"/>
      <c r="L379" s="70"/>
      <c r="M379" s="64">
        <v>0</v>
      </c>
      <c r="N379" s="64">
        <v>0</v>
      </c>
      <c r="O379" s="72"/>
      <c r="P379" s="32">
        <v>0</v>
      </c>
      <c r="Q379" s="32">
        <v>0</v>
      </c>
      <c r="R379" s="85" t="s">
        <v>2543</v>
      </c>
      <c r="S379" s="64">
        <v>0</v>
      </c>
      <c r="T379" s="64">
        <v>0</v>
      </c>
      <c r="U379" s="59"/>
      <c r="V379" s="68">
        <v>0</v>
      </c>
      <c r="W379" s="68">
        <v>0</v>
      </c>
      <c r="X379" s="67" t="s">
        <v>26</v>
      </c>
      <c r="Y379" s="64">
        <v>355</v>
      </c>
      <c r="Z379" s="64">
        <v>355</v>
      </c>
      <c r="AA379" s="438" t="s">
        <v>3989</v>
      </c>
      <c r="AB379" s="59"/>
      <c r="AC379" s="59"/>
      <c r="AD379" s="59"/>
      <c r="AE379" s="556"/>
      <c r="AF379" s="556"/>
      <c r="AG379" s="556"/>
      <c r="AH379" s="527">
        <f t="shared" si="63"/>
        <v>355</v>
      </c>
      <c r="AI379" s="64">
        <f t="shared" si="64"/>
        <v>355</v>
      </c>
      <c r="AJ379" s="96">
        <f t="shared" si="66"/>
        <v>1</v>
      </c>
      <c r="AK379" s="96">
        <f t="shared" si="65"/>
        <v>1</v>
      </c>
      <c r="AL379" s="64" t="s">
        <v>4072</v>
      </c>
    </row>
    <row r="380" spans="1:38" s="77" customFormat="1" ht="15.75" hidden="1" customHeight="1" x14ac:dyDescent="0.25">
      <c r="A380" s="64">
        <v>377</v>
      </c>
      <c r="B380" s="64" t="s">
        <v>828</v>
      </c>
      <c r="C380" s="64" t="s">
        <v>1943</v>
      </c>
      <c r="D380" s="64" t="s">
        <v>1254</v>
      </c>
      <c r="E380" s="328" t="s">
        <v>3665</v>
      </c>
      <c r="F380" s="271" t="s">
        <v>3666</v>
      </c>
      <c r="G380" s="86" t="s">
        <v>1224</v>
      </c>
      <c r="H380" s="95">
        <v>1</v>
      </c>
      <c r="I380" s="96" t="s">
        <v>18</v>
      </c>
      <c r="J380" s="14"/>
      <c r="K380" s="14"/>
      <c r="L380" s="21"/>
      <c r="M380" s="14"/>
      <c r="N380" s="14"/>
      <c r="O380" s="13"/>
      <c r="P380" s="14"/>
      <c r="Q380" s="14"/>
      <c r="R380" s="13"/>
      <c r="S380" s="272"/>
      <c r="T380" s="272"/>
      <c r="U380" s="21"/>
      <c r="V380" s="272"/>
      <c r="W380" s="272"/>
      <c r="X380" s="376"/>
      <c r="Y380" s="68"/>
      <c r="Z380" s="68"/>
      <c r="AA380" s="376"/>
      <c r="AB380" s="10"/>
      <c r="AC380" s="10"/>
      <c r="AD380" s="10"/>
      <c r="AE380" s="560"/>
      <c r="AF380" s="560"/>
      <c r="AG380" s="560"/>
      <c r="AH380" s="527">
        <f t="shared" si="63"/>
        <v>0</v>
      </c>
      <c r="AI380" s="64">
        <f t="shared" si="64"/>
        <v>0</v>
      </c>
      <c r="AJ380" s="96" t="e">
        <f t="shared" si="66"/>
        <v>#DIV/0!</v>
      </c>
      <c r="AK380" s="96" t="e">
        <f t="shared" si="65"/>
        <v>#DIV/0!</v>
      </c>
      <c r="AL380" s="64" t="s">
        <v>4070</v>
      </c>
    </row>
    <row r="381" spans="1:38" s="77" customFormat="1" ht="15.75" hidden="1" customHeight="1" x14ac:dyDescent="0.25">
      <c r="A381" s="64">
        <v>378</v>
      </c>
      <c r="B381" s="64" t="s">
        <v>828</v>
      </c>
      <c r="C381" s="64" t="s">
        <v>1943</v>
      </c>
      <c r="D381" s="64" t="s">
        <v>1225</v>
      </c>
      <c r="E381" s="327" t="s">
        <v>1944</v>
      </c>
      <c r="F381" s="120" t="s">
        <v>1945</v>
      </c>
      <c r="G381" s="64" t="s">
        <v>1257</v>
      </c>
      <c r="H381" s="96">
        <v>0.9</v>
      </c>
      <c r="I381" s="96" t="s">
        <v>18</v>
      </c>
      <c r="J381" s="14"/>
      <c r="K381" s="14"/>
      <c r="L381" s="21"/>
      <c r="M381" s="14"/>
      <c r="N381" s="14"/>
      <c r="O381" s="13"/>
      <c r="P381" s="14"/>
      <c r="Q381" s="14"/>
      <c r="R381" s="13"/>
      <c r="S381" s="272"/>
      <c r="T381" s="272"/>
      <c r="U381" s="21"/>
      <c r="V381" s="272"/>
      <c r="W381" s="272"/>
      <c r="X381" s="376"/>
      <c r="Y381" s="68"/>
      <c r="Z381" s="68"/>
      <c r="AA381" s="376"/>
      <c r="AB381" s="10"/>
      <c r="AC381" s="10"/>
      <c r="AD381" s="10"/>
      <c r="AE381" s="560"/>
      <c r="AF381" s="560"/>
      <c r="AG381" s="560"/>
      <c r="AH381" s="527">
        <f t="shared" si="63"/>
        <v>0</v>
      </c>
      <c r="AI381" s="64">
        <f t="shared" si="64"/>
        <v>0</v>
      </c>
      <c r="AJ381" s="96" t="e">
        <f t="shared" si="66"/>
        <v>#DIV/0!</v>
      </c>
      <c r="AK381" s="96" t="e">
        <f t="shared" si="65"/>
        <v>#DIV/0!</v>
      </c>
      <c r="AL381" s="64" t="s">
        <v>4071</v>
      </c>
    </row>
    <row r="382" spans="1:38" s="77" customFormat="1" ht="15.75" hidden="1" customHeight="1" x14ac:dyDescent="0.25">
      <c r="A382" s="64">
        <v>379</v>
      </c>
      <c r="B382" s="64" t="s">
        <v>828</v>
      </c>
      <c r="C382" s="64" t="s">
        <v>1943</v>
      </c>
      <c r="D382" s="64" t="s">
        <v>1230</v>
      </c>
      <c r="E382" s="357" t="s">
        <v>1946</v>
      </c>
      <c r="F382" s="120" t="s">
        <v>1947</v>
      </c>
      <c r="G382" s="86" t="s">
        <v>1238</v>
      </c>
      <c r="H382" s="95">
        <v>1</v>
      </c>
      <c r="I382" s="96" t="s">
        <v>18</v>
      </c>
      <c r="J382" s="14"/>
      <c r="K382" s="14"/>
      <c r="L382" s="21"/>
      <c r="M382" s="144"/>
      <c r="N382" s="14"/>
      <c r="O382" s="21"/>
      <c r="P382" s="269">
        <v>4513</v>
      </c>
      <c r="Q382" s="269">
        <v>4513</v>
      </c>
      <c r="R382" s="23"/>
      <c r="S382" s="14"/>
      <c r="T382" s="14"/>
      <c r="U382" s="21"/>
      <c r="V382" s="14"/>
      <c r="W382" s="14"/>
      <c r="X382" s="350" t="s">
        <v>3333</v>
      </c>
      <c r="Y382" s="134">
        <v>9628</v>
      </c>
      <c r="Z382" s="134">
        <v>9628</v>
      </c>
      <c r="AA382" s="184"/>
      <c r="AB382" s="315"/>
      <c r="AC382" s="315"/>
      <c r="AD382" s="315"/>
      <c r="AE382" s="557"/>
      <c r="AF382" s="557"/>
      <c r="AG382" s="557"/>
      <c r="AH382" s="528">
        <f t="shared" si="63"/>
        <v>14141</v>
      </c>
      <c r="AI382" s="107">
        <f t="shared" si="64"/>
        <v>14141</v>
      </c>
      <c r="AJ382" s="96">
        <f t="shared" si="66"/>
        <v>1</v>
      </c>
      <c r="AK382" s="96">
        <f t="shared" si="65"/>
        <v>1</v>
      </c>
      <c r="AL382" s="64" t="s">
        <v>4072</v>
      </c>
    </row>
    <row r="383" spans="1:38" s="77" customFormat="1" ht="15.75" hidden="1" customHeight="1" x14ac:dyDescent="0.25">
      <c r="A383" s="64">
        <v>380</v>
      </c>
      <c r="B383" s="64" t="s">
        <v>828</v>
      </c>
      <c r="C383" s="64" t="s">
        <v>1943</v>
      </c>
      <c r="D383" s="64" t="s">
        <v>8</v>
      </c>
      <c r="E383" s="324" t="s">
        <v>1948</v>
      </c>
      <c r="F383" s="120" t="s">
        <v>1949</v>
      </c>
      <c r="G383" s="64" t="s">
        <v>1228</v>
      </c>
      <c r="H383" s="95">
        <v>1</v>
      </c>
      <c r="I383" s="96" t="s">
        <v>18</v>
      </c>
      <c r="J383" s="145">
        <v>2809</v>
      </c>
      <c r="K383" s="145">
        <v>2809</v>
      </c>
      <c r="L383" s="25" t="s">
        <v>1950</v>
      </c>
      <c r="M383" s="9">
        <v>2626</v>
      </c>
      <c r="N383" s="9">
        <v>2626</v>
      </c>
      <c r="O383" s="22" t="s">
        <v>1950</v>
      </c>
      <c r="P383" s="270">
        <v>3419</v>
      </c>
      <c r="Q383" s="270">
        <v>3419</v>
      </c>
      <c r="R383" s="59"/>
      <c r="S383" s="145">
        <v>2561</v>
      </c>
      <c r="T383" s="145">
        <v>2561</v>
      </c>
      <c r="U383" s="10" t="s">
        <v>3191</v>
      </c>
      <c r="V383" s="9">
        <v>4695</v>
      </c>
      <c r="W383" s="9">
        <v>4695</v>
      </c>
      <c r="X383" s="350" t="s">
        <v>3334</v>
      </c>
      <c r="Y383" s="64">
        <v>3835</v>
      </c>
      <c r="Z383" s="64">
        <v>3835</v>
      </c>
      <c r="AA383" s="184"/>
      <c r="AB383" s="315"/>
      <c r="AC383" s="315"/>
      <c r="AD383" s="315"/>
      <c r="AE383" s="557"/>
      <c r="AF383" s="557"/>
      <c r="AG383" s="557"/>
      <c r="AH383" s="528">
        <f t="shared" si="63"/>
        <v>19945</v>
      </c>
      <c r="AI383" s="107">
        <f t="shared" si="64"/>
        <v>19945</v>
      </c>
      <c r="AJ383" s="96">
        <f t="shared" si="66"/>
        <v>1</v>
      </c>
      <c r="AK383" s="96">
        <f t="shared" si="65"/>
        <v>1</v>
      </c>
      <c r="AL383" s="64" t="s">
        <v>4072</v>
      </c>
    </row>
    <row r="384" spans="1:38" s="77" customFormat="1" ht="15.75" hidden="1" customHeight="1" x14ac:dyDescent="0.25">
      <c r="A384" s="64">
        <v>381</v>
      </c>
      <c r="B384" s="64" t="s">
        <v>828</v>
      </c>
      <c r="C384" s="64" t="s">
        <v>1943</v>
      </c>
      <c r="D384" s="64" t="s">
        <v>8</v>
      </c>
      <c r="E384" s="324" t="s">
        <v>1951</v>
      </c>
      <c r="F384" s="120" t="s">
        <v>1952</v>
      </c>
      <c r="G384" s="64" t="s">
        <v>1228</v>
      </c>
      <c r="H384" s="95">
        <v>1</v>
      </c>
      <c r="I384" s="96" t="s">
        <v>18</v>
      </c>
      <c r="J384" s="9">
        <v>263</v>
      </c>
      <c r="K384" s="9">
        <v>263</v>
      </c>
      <c r="L384" s="25" t="s">
        <v>1953</v>
      </c>
      <c r="M384" s="9">
        <v>190</v>
      </c>
      <c r="N384" s="9">
        <v>190</v>
      </c>
      <c r="O384" s="22" t="s">
        <v>1953</v>
      </c>
      <c r="P384" s="32">
        <v>252</v>
      </c>
      <c r="Q384" s="32">
        <v>252</v>
      </c>
      <c r="R384" s="23"/>
      <c r="S384" s="9">
        <v>99</v>
      </c>
      <c r="T384" s="9">
        <v>99</v>
      </c>
      <c r="U384" s="10" t="s">
        <v>3192</v>
      </c>
      <c r="V384" s="9">
        <v>174</v>
      </c>
      <c r="W384" s="9">
        <v>174</v>
      </c>
      <c r="X384" s="349" t="s">
        <v>3335</v>
      </c>
      <c r="Y384" s="64">
        <v>165</v>
      </c>
      <c r="Z384" s="64">
        <v>165</v>
      </c>
      <c r="AA384" s="184"/>
      <c r="AB384" s="315"/>
      <c r="AC384" s="315"/>
      <c r="AD384" s="315"/>
      <c r="AE384" s="557"/>
      <c r="AF384" s="557"/>
      <c r="AG384" s="557"/>
      <c r="AH384" s="528">
        <f t="shared" si="63"/>
        <v>1143</v>
      </c>
      <c r="AI384" s="107">
        <f t="shared" si="64"/>
        <v>1143</v>
      </c>
      <c r="AJ384" s="96">
        <f t="shared" si="66"/>
        <v>1</v>
      </c>
      <c r="AK384" s="96">
        <f t="shared" si="65"/>
        <v>1</v>
      </c>
      <c r="AL384" s="64" t="s">
        <v>4072</v>
      </c>
    </row>
    <row r="385" spans="1:38" s="77" customFormat="1" ht="15.75" hidden="1" customHeight="1" x14ac:dyDescent="0.25">
      <c r="A385" s="64">
        <v>382</v>
      </c>
      <c r="B385" s="64" t="s">
        <v>828</v>
      </c>
      <c r="C385" s="64" t="s">
        <v>1943</v>
      </c>
      <c r="D385" s="64" t="s">
        <v>8</v>
      </c>
      <c r="E385" s="324" t="s">
        <v>1954</v>
      </c>
      <c r="F385" s="120" t="s">
        <v>1955</v>
      </c>
      <c r="G385" s="64" t="s">
        <v>1228</v>
      </c>
      <c r="H385" s="95">
        <v>1</v>
      </c>
      <c r="I385" s="96" t="s">
        <v>18</v>
      </c>
      <c r="J385" s="145">
        <v>100</v>
      </c>
      <c r="K385" s="145">
        <v>100</v>
      </c>
      <c r="L385" s="25" t="s">
        <v>1956</v>
      </c>
      <c r="M385" s="145">
        <v>489</v>
      </c>
      <c r="N385" s="145">
        <v>489</v>
      </c>
      <c r="O385" s="22" t="s">
        <v>1956</v>
      </c>
      <c r="P385" s="273">
        <v>3198</v>
      </c>
      <c r="Q385" s="273">
        <v>3198</v>
      </c>
      <c r="R385" s="23"/>
      <c r="S385" s="145">
        <v>2236</v>
      </c>
      <c r="T385" s="145">
        <v>2236</v>
      </c>
      <c r="U385" s="10" t="s">
        <v>3193</v>
      </c>
      <c r="V385" s="145">
        <v>3339</v>
      </c>
      <c r="W385" s="145">
        <v>3339</v>
      </c>
      <c r="X385" s="350" t="s">
        <v>3336</v>
      </c>
      <c r="Y385" s="64">
        <v>3545</v>
      </c>
      <c r="Z385" s="64">
        <v>3545</v>
      </c>
      <c r="AA385" s="184"/>
      <c r="AB385" s="315"/>
      <c r="AC385" s="315"/>
      <c r="AD385" s="315"/>
      <c r="AE385" s="557"/>
      <c r="AF385" s="557"/>
      <c r="AG385" s="557"/>
      <c r="AH385" s="528">
        <f t="shared" si="63"/>
        <v>12907</v>
      </c>
      <c r="AI385" s="107">
        <f t="shared" si="64"/>
        <v>12907</v>
      </c>
      <c r="AJ385" s="96">
        <f t="shared" si="66"/>
        <v>1</v>
      </c>
      <c r="AK385" s="96">
        <f t="shared" si="65"/>
        <v>1</v>
      </c>
      <c r="AL385" s="64" t="s">
        <v>4072</v>
      </c>
    </row>
    <row r="386" spans="1:38" s="77" customFormat="1" ht="15.75" hidden="1" customHeight="1" x14ac:dyDescent="0.25">
      <c r="A386" s="64">
        <v>383</v>
      </c>
      <c r="B386" s="64" t="s">
        <v>828</v>
      </c>
      <c r="C386" s="64" t="s">
        <v>1943</v>
      </c>
      <c r="D386" s="64" t="s">
        <v>8</v>
      </c>
      <c r="E386" s="324" t="s">
        <v>1957</v>
      </c>
      <c r="F386" s="120" t="s">
        <v>1958</v>
      </c>
      <c r="G386" s="64" t="s">
        <v>1228</v>
      </c>
      <c r="H386" s="96">
        <v>1</v>
      </c>
      <c r="I386" s="96" t="s">
        <v>18</v>
      </c>
      <c r="J386" s="9">
        <v>61</v>
      </c>
      <c r="K386" s="9">
        <v>61</v>
      </c>
      <c r="L386" s="25" t="s">
        <v>1959</v>
      </c>
      <c r="M386" s="9">
        <v>197</v>
      </c>
      <c r="N386" s="9">
        <v>197</v>
      </c>
      <c r="O386" s="22" t="s">
        <v>1959</v>
      </c>
      <c r="P386" s="32">
        <v>42</v>
      </c>
      <c r="Q386" s="32">
        <v>42</v>
      </c>
      <c r="R386" s="23"/>
      <c r="S386" s="9">
        <v>17</v>
      </c>
      <c r="T386" s="9">
        <v>17</v>
      </c>
      <c r="U386" s="10" t="s">
        <v>3194</v>
      </c>
      <c r="V386" s="9">
        <v>51</v>
      </c>
      <c r="W386" s="9">
        <v>51</v>
      </c>
      <c r="X386" s="349" t="s">
        <v>3337</v>
      </c>
      <c r="Y386" s="64">
        <v>91</v>
      </c>
      <c r="Z386" s="64">
        <v>91</v>
      </c>
      <c r="AA386" s="184"/>
      <c r="AB386" s="315"/>
      <c r="AC386" s="315"/>
      <c r="AD386" s="315"/>
      <c r="AE386" s="557"/>
      <c r="AF386" s="557"/>
      <c r="AG386" s="557"/>
      <c r="AH386" s="528">
        <f t="shared" si="63"/>
        <v>459</v>
      </c>
      <c r="AI386" s="107">
        <f t="shared" si="64"/>
        <v>459</v>
      </c>
      <c r="AJ386" s="96">
        <f t="shared" si="66"/>
        <v>1</v>
      </c>
      <c r="AK386" s="96">
        <f t="shared" si="65"/>
        <v>1</v>
      </c>
      <c r="AL386" s="64" t="s">
        <v>4072</v>
      </c>
    </row>
    <row r="387" spans="1:38" s="77" customFormat="1" ht="15.75" hidden="1" customHeight="1" x14ac:dyDescent="0.25">
      <c r="A387" s="64">
        <v>384</v>
      </c>
      <c r="B387" s="64" t="s">
        <v>828</v>
      </c>
      <c r="C387" s="64" t="s">
        <v>1943</v>
      </c>
      <c r="D387" s="64" t="s">
        <v>8</v>
      </c>
      <c r="E387" s="324" t="s">
        <v>1960</v>
      </c>
      <c r="F387" s="120" t="s">
        <v>1961</v>
      </c>
      <c r="G387" s="64" t="s">
        <v>1228</v>
      </c>
      <c r="H387" s="96">
        <v>1</v>
      </c>
      <c r="I387" s="96" t="s">
        <v>18</v>
      </c>
      <c r="J387" s="9">
        <v>33</v>
      </c>
      <c r="K387" s="9">
        <v>33</v>
      </c>
      <c r="L387" s="25" t="s">
        <v>1962</v>
      </c>
      <c r="M387" s="9">
        <v>52</v>
      </c>
      <c r="N387" s="9">
        <v>52</v>
      </c>
      <c r="O387" s="22" t="s">
        <v>1962</v>
      </c>
      <c r="P387" s="32">
        <v>34</v>
      </c>
      <c r="Q387" s="32">
        <v>34</v>
      </c>
      <c r="R387" s="23"/>
      <c r="S387" s="9">
        <v>10</v>
      </c>
      <c r="T387" s="9">
        <v>10</v>
      </c>
      <c r="U387" s="10" t="s">
        <v>3195</v>
      </c>
      <c r="V387" s="9">
        <v>15</v>
      </c>
      <c r="W387" s="9">
        <v>15</v>
      </c>
      <c r="X387" s="349" t="s">
        <v>3338</v>
      </c>
      <c r="Y387" s="64">
        <v>2</v>
      </c>
      <c r="Z387" s="64">
        <v>2</v>
      </c>
      <c r="AA387" s="184"/>
      <c r="AB387" s="315"/>
      <c r="AC387" s="315"/>
      <c r="AD387" s="315"/>
      <c r="AE387" s="557"/>
      <c r="AF387" s="557"/>
      <c r="AG387" s="557"/>
      <c r="AH387" s="528">
        <f t="shared" si="63"/>
        <v>146</v>
      </c>
      <c r="AI387" s="107">
        <f t="shared" si="64"/>
        <v>146</v>
      </c>
      <c r="AJ387" s="96">
        <f t="shared" si="66"/>
        <v>1</v>
      </c>
      <c r="AK387" s="96">
        <f t="shared" si="65"/>
        <v>1</v>
      </c>
      <c r="AL387" s="64" t="s">
        <v>4072</v>
      </c>
    </row>
    <row r="388" spans="1:38" s="77" customFormat="1" ht="15.75" hidden="1" customHeight="1" x14ac:dyDescent="0.25">
      <c r="A388" s="64">
        <v>385</v>
      </c>
      <c r="B388" s="64" t="s">
        <v>828</v>
      </c>
      <c r="C388" s="64" t="s">
        <v>1943</v>
      </c>
      <c r="D388" s="64" t="s">
        <v>8</v>
      </c>
      <c r="E388" s="327" t="s">
        <v>1963</v>
      </c>
      <c r="F388" s="120" t="s">
        <v>1964</v>
      </c>
      <c r="G388" s="64" t="s">
        <v>1228</v>
      </c>
      <c r="H388" s="96">
        <v>1</v>
      </c>
      <c r="I388" s="96" t="s">
        <v>18</v>
      </c>
      <c r="J388" s="9">
        <v>0</v>
      </c>
      <c r="K388" s="9">
        <v>0</v>
      </c>
      <c r="L388" s="10"/>
      <c r="M388" s="9">
        <v>0</v>
      </c>
      <c r="N388" s="9">
        <v>0</v>
      </c>
      <c r="O388" s="10"/>
      <c r="P388" s="32">
        <v>0</v>
      </c>
      <c r="Q388" s="32">
        <v>0</v>
      </c>
      <c r="R388" s="10"/>
      <c r="S388" s="9">
        <v>0</v>
      </c>
      <c r="T388" s="9">
        <v>0</v>
      </c>
      <c r="U388" s="10" t="s">
        <v>3754</v>
      </c>
      <c r="V388" s="9">
        <v>0</v>
      </c>
      <c r="W388" s="9">
        <v>0</v>
      </c>
      <c r="X388" s="315"/>
      <c r="Y388" s="64">
        <v>0</v>
      </c>
      <c r="Z388" s="274">
        <v>0</v>
      </c>
      <c r="AA388" s="184"/>
      <c r="AB388" s="315"/>
      <c r="AC388" s="315"/>
      <c r="AD388" s="315"/>
      <c r="AE388" s="557"/>
      <c r="AF388" s="557"/>
      <c r="AG388" s="557"/>
      <c r="AH388" s="528">
        <f t="shared" si="63"/>
        <v>0</v>
      </c>
      <c r="AI388" s="107">
        <f t="shared" si="64"/>
        <v>0</v>
      </c>
      <c r="AJ388" s="96" t="e">
        <f t="shared" si="66"/>
        <v>#DIV/0!</v>
      </c>
      <c r="AK388" s="96" t="e">
        <f t="shared" si="65"/>
        <v>#DIV/0!</v>
      </c>
      <c r="AL388" s="64" t="s">
        <v>4071</v>
      </c>
    </row>
    <row r="389" spans="1:38" s="77" customFormat="1" ht="15.75" hidden="1" customHeight="1" x14ac:dyDescent="0.25">
      <c r="A389" s="64">
        <v>386</v>
      </c>
      <c r="B389" s="64" t="s">
        <v>828</v>
      </c>
      <c r="C389" s="64" t="s">
        <v>1943</v>
      </c>
      <c r="D389" s="64" t="s">
        <v>1230</v>
      </c>
      <c r="E389" s="324" t="s">
        <v>1965</v>
      </c>
      <c r="F389" s="120" t="s">
        <v>1966</v>
      </c>
      <c r="G389" s="86" t="s">
        <v>1238</v>
      </c>
      <c r="H389" s="96">
        <v>1</v>
      </c>
      <c r="I389" s="96" t="s">
        <v>18</v>
      </c>
      <c r="J389" s="14"/>
      <c r="K389" s="14"/>
      <c r="L389" s="21"/>
      <c r="M389" s="14"/>
      <c r="N389" s="14"/>
      <c r="O389" s="22"/>
      <c r="P389" s="275">
        <v>15</v>
      </c>
      <c r="Q389" s="275">
        <v>15</v>
      </c>
      <c r="R389" s="10"/>
      <c r="S389" s="14"/>
      <c r="T389" s="14"/>
      <c r="U389" s="21"/>
      <c r="V389" s="276"/>
      <c r="W389" s="14"/>
      <c r="X389" s="349" t="s">
        <v>3339</v>
      </c>
      <c r="Y389" s="134">
        <v>25</v>
      </c>
      <c r="Z389" s="134">
        <v>25</v>
      </c>
      <c r="AA389" s="184"/>
      <c r="AB389" s="315"/>
      <c r="AC389" s="315"/>
      <c r="AD389" s="315"/>
      <c r="AE389" s="557"/>
      <c r="AF389" s="557"/>
      <c r="AG389" s="557"/>
      <c r="AH389" s="528">
        <f t="shared" si="63"/>
        <v>40</v>
      </c>
      <c r="AI389" s="107">
        <f t="shared" si="64"/>
        <v>40</v>
      </c>
      <c r="AJ389" s="96">
        <f t="shared" si="66"/>
        <v>1</v>
      </c>
      <c r="AK389" s="96">
        <f t="shared" si="65"/>
        <v>1</v>
      </c>
      <c r="AL389" s="64" t="s">
        <v>4072</v>
      </c>
    </row>
    <row r="390" spans="1:38" s="77" customFormat="1" ht="15.75" hidden="1" customHeight="1" x14ac:dyDescent="0.25">
      <c r="A390" s="64">
        <v>387</v>
      </c>
      <c r="B390" s="64" t="s">
        <v>828</v>
      </c>
      <c r="C390" s="64" t="s">
        <v>1943</v>
      </c>
      <c r="D390" s="64" t="s">
        <v>8</v>
      </c>
      <c r="E390" s="324" t="s">
        <v>1967</v>
      </c>
      <c r="F390" s="120" t="s">
        <v>1968</v>
      </c>
      <c r="G390" s="64" t="s">
        <v>1228</v>
      </c>
      <c r="H390" s="96">
        <v>1</v>
      </c>
      <c r="I390" s="96" t="s">
        <v>18</v>
      </c>
      <c r="J390" s="9">
        <v>2</v>
      </c>
      <c r="K390" s="9">
        <v>2</v>
      </c>
      <c r="L390" s="25" t="s">
        <v>1969</v>
      </c>
      <c r="M390" s="9">
        <v>2</v>
      </c>
      <c r="N390" s="9">
        <v>2</v>
      </c>
      <c r="O390" s="22" t="s">
        <v>1969</v>
      </c>
      <c r="P390" s="32">
        <v>0</v>
      </c>
      <c r="Q390" s="32">
        <v>0</v>
      </c>
      <c r="R390" s="23"/>
      <c r="S390" s="9">
        <v>2</v>
      </c>
      <c r="T390" s="9">
        <v>2</v>
      </c>
      <c r="U390" s="10" t="s">
        <v>3196</v>
      </c>
      <c r="V390" s="277">
        <v>6</v>
      </c>
      <c r="W390" s="9">
        <v>6</v>
      </c>
      <c r="X390" s="349" t="s">
        <v>3340</v>
      </c>
      <c r="Y390" s="64">
        <v>2</v>
      </c>
      <c r="Z390" s="64">
        <v>2</v>
      </c>
      <c r="AA390" s="184"/>
      <c r="AB390" s="315"/>
      <c r="AC390" s="315"/>
      <c r="AD390" s="315"/>
      <c r="AE390" s="557"/>
      <c r="AF390" s="557"/>
      <c r="AG390" s="557"/>
      <c r="AH390" s="528">
        <f t="shared" si="63"/>
        <v>14</v>
      </c>
      <c r="AI390" s="107">
        <f t="shared" si="64"/>
        <v>14</v>
      </c>
      <c r="AJ390" s="96">
        <f t="shared" si="66"/>
        <v>1</v>
      </c>
      <c r="AK390" s="96">
        <f t="shared" si="65"/>
        <v>1</v>
      </c>
      <c r="AL390" s="64" t="s">
        <v>4072</v>
      </c>
    </row>
    <row r="391" spans="1:38" s="77" customFormat="1" ht="15.75" hidden="1" customHeight="1" x14ac:dyDescent="0.25">
      <c r="A391" s="64">
        <v>388</v>
      </c>
      <c r="B391" s="64" t="s">
        <v>828</v>
      </c>
      <c r="C391" s="64" t="s">
        <v>1943</v>
      </c>
      <c r="D391" s="64" t="s">
        <v>8</v>
      </c>
      <c r="E391" s="324" t="s">
        <v>1970</v>
      </c>
      <c r="F391" s="120" t="s">
        <v>1971</v>
      </c>
      <c r="G391" s="64" t="s">
        <v>1228</v>
      </c>
      <c r="H391" s="96">
        <v>1</v>
      </c>
      <c r="I391" s="96" t="s">
        <v>18</v>
      </c>
      <c r="J391" s="9">
        <v>11</v>
      </c>
      <c r="K391" s="9">
        <v>11</v>
      </c>
      <c r="L391" s="25" t="s">
        <v>1972</v>
      </c>
      <c r="M391" s="9">
        <v>15</v>
      </c>
      <c r="N391" s="9">
        <v>15</v>
      </c>
      <c r="O391" s="22" t="s">
        <v>1972</v>
      </c>
      <c r="P391" s="32">
        <v>15</v>
      </c>
      <c r="Q391" s="32">
        <v>15</v>
      </c>
      <c r="R391" s="23"/>
      <c r="S391" s="9">
        <v>8</v>
      </c>
      <c r="T391" s="9">
        <v>8</v>
      </c>
      <c r="U391" s="10" t="s">
        <v>3197</v>
      </c>
      <c r="V391" s="277">
        <v>13</v>
      </c>
      <c r="W391" s="9">
        <v>13</v>
      </c>
      <c r="X391" s="349" t="s">
        <v>3341</v>
      </c>
      <c r="Y391" s="64">
        <v>16</v>
      </c>
      <c r="Z391" s="64">
        <v>16</v>
      </c>
      <c r="AA391" s="184"/>
      <c r="AB391" s="315"/>
      <c r="AC391" s="315"/>
      <c r="AD391" s="315"/>
      <c r="AE391" s="557"/>
      <c r="AF391" s="557"/>
      <c r="AG391" s="557"/>
      <c r="AH391" s="528">
        <f t="shared" si="63"/>
        <v>78</v>
      </c>
      <c r="AI391" s="107">
        <f t="shared" si="64"/>
        <v>78</v>
      </c>
      <c r="AJ391" s="96">
        <f t="shared" si="66"/>
        <v>1</v>
      </c>
      <c r="AK391" s="96">
        <f t="shared" si="65"/>
        <v>1</v>
      </c>
      <c r="AL391" s="64" t="s">
        <v>4072</v>
      </c>
    </row>
    <row r="392" spans="1:38" s="77" customFormat="1" ht="15.75" hidden="1" customHeight="1" x14ac:dyDescent="0.25">
      <c r="A392" s="64">
        <v>389</v>
      </c>
      <c r="B392" s="64" t="s">
        <v>828</v>
      </c>
      <c r="C392" s="64" t="s">
        <v>1943</v>
      </c>
      <c r="D392" s="64" t="s">
        <v>1230</v>
      </c>
      <c r="E392" s="324" t="s">
        <v>1973</v>
      </c>
      <c r="F392" s="120" t="s">
        <v>1974</v>
      </c>
      <c r="G392" s="64" t="s">
        <v>1228</v>
      </c>
      <c r="H392" s="96">
        <v>1</v>
      </c>
      <c r="I392" s="96" t="s">
        <v>18</v>
      </c>
      <c r="J392" s="14"/>
      <c r="K392" s="14"/>
      <c r="L392" s="21"/>
      <c r="M392" s="14"/>
      <c r="N392" s="14"/>
      <c r="O392" s="22"/>
      <c r="P392" s="269">
        <v>3414</v>
      </c>
      <c r="Q392" s="269">
        <v>3414</v>
      </c>
      <c r="R392" s="23"/>
      <c r="S392" s="14"/>
      <c r="T392" s="278"/>
      <c r="U392" s="21"/>
      <c r="V392" s="279"/>
      <c r="W392" s="280"/>
      <c r="X392" s="349" t="s">
        <v>3342</v>
      </c>
      <c r="Y392" s="134">
        <v>4352</v>
      </c>
      <c r="Z392" s="134">
        <v>4352</v>
      </c>
      <c r="AA392" s="184"/>
      <c r="AB392" s="315"/>
      <c r="AC392" s="315"/>
      <c r="AD392" s="315"/>
      <c r="AE392" s="557"/>
      <c r="AF392" s="557"/>
      <c r="AG392" s="557"/>
      <c r="AH392" s="528">
        <f t="shared" si="63"/>
        <v>7766</v>
      </c>
      <c r="AI392" s="107">
        <f t="shared" si="64"/>
        <v>7766</v>
      </c>
      <c r="AJ392" s="96">
        <f t="shared" si="66"/>
        <v>1</v>
      </c>
      <c r="AK392" s="96">
        <f t="shared" si="65"/>
        <v>1</v>
      </c>
      <c r="AL392" s="64" t="s">
        <v>4072</v>
      </c>
    </row>
    <row r="393" spans="1:38" s="77" customFormat="1" ht="15.75" hidden="1" customHeight="1" x14ac:dyDescent="0.25">
      <c r="A393" s="64">
        <v>390</v>
      </c>
      <c r="B393" s="64" t="s">
        <v>828</v>
      </c>
      <c r="C393" s="64" t="s">
        <v>1943</v>
      </c>
      <c r="D393" s="64" t="s">
        <v>8</v>
      </c>
      <c r="E393" s="324" t="s">
        <v>1975</v>
      </c>
      <c r="F393" s="120" t="s">
        <v>1976</v>
      </c>
      <c r="G393" s="64" t="s">
        <v>1228</v>
      </c>
      <c r="H393" s="96">
        <v>1</v>
      </c>
      <c r="I393" s="96" t="s">
        <v>18</v>
      </c>
      <c r="J393" s="9">
        <v>14295</v>
      </c>
      <c r="K393" s="9">
        <v>14295</v>
      </c>
      <c r="L393" s="25" t="s">
        <v>1977</v>
      </c>
      <c r="M393" s="9">
        <v>14737</v>
      </c>
      <c r="N393" s="9">
        <v>14737</v>
      </c>
      <c r="O393" s="22" t="s">
        <v>1977</v>
      </c>
      <c r="P393" s="32">
        <v>16931</v>
      </c>
      <c r="Q393" s="32">
        <v>16931</v>
      </c>
      <c r="R393" s="23"/>
      <c r="S393" s="9">
        <v>8607</v>
      </c>
      <c r="T393" s="58">
        <v>8607</v>
      </c>
      <c r="U393" s="361" t="s">
        <v>3198</v>
      </c>
      <c r="V393" s="281">
        <v>16487</v>
      </c>
      <c r="W393" s="282">
        <v>16487</v>
      </c>
      <c r="X393" s="377" t="s">
        <v>3343</v>
      </c>
      <c r="Y393" s="64">
        <v>18569</v>
      </c>
      <c r="Z393" s="64">
        <v>18569</v>
      </c>
      <c r="AA393" s="184"/>
      <c r="AB393" s="315"/>
      <c r="AC393" s="315"/>
      <c r="AD393" s="315"/>
      <c r="AE393" s="557"/>
      <c r="AF393" s="557"/>
      <c r="AG393" s="557"/>
      <c r="AH393" s="528">
        <f t="shared" si="63"/>
        <v>89626</v>
      </c>
      <c r="AI393" s="107">
        <f t="shared" si="64"/>
        <v>89626</v>
      </c>
      <c r="AJ393" s="96">
        <f t="shared" si="66"/>
        <v>1</v>
      </c>
      <c r="AK393" s="96">
        <f t="shared" si="65"/>
        <v>1</v>
      </c>
      <c r="AL393" s="64" t="s">
        <v>4072</v>
      </c>
    </row>
    <row r="394" spans="1:38" s="77" customFormat="1" ht="15.75" hidden="1" customHeight="1" x14ac:dyDescent="0.25">
      <c r="A394" s="64">
        <v>391</v>
      </c>
      <c r="B394" s="64" t="s">
        <v>828</v>
      </c>
      <c r="C394" s="64" t="s">
        <v>1943</v>
      </c>
      <c r="D394" s="64" t="s">
        <v>8</v>
      </c>
      <c r="E394" s="327" t="s">
        <v>1978</v>
      </c>
      <c r="F394" s="120" t="s">
        <v>1979</v>
      </c>
      <c r="G394" s="64" t="s">
        <v>1228</v>
      </c>
      <c r="H394" s="96">
        <v>1</v>
      </c>
      <c r="I394" s="96" t="s">
        <v>18</v>
      </c>
      <c r="J394" s="9">
        <v>0</v>
      </c>
      <c r="K394" s="9">
        <v>0</v>
      </c>
      <c r="L394" s="25"/>
      <c r="M394" s="9">
        <v>0</v>
      </c>
      <c r="N394" s="9">
        <v>0</v>
      </c>
      <c r="O394" s="22"/>
      <c r="P394" s="32">
        <v>2</v>
      </c>
      <c r="Q394" s="32">
        <v>2</v>
      </c>
      <c r="R394" s="23"/>
      <c r="S394" s="9">
        <v>1</v>
      </c>
      <c r="T394" s="58">
        <v>1</v>
      </c>
      <c r="U394" s="10" t="s">
        <v>3199</v>
      </c>
      <c r="V394" s="9">
        <v>3</v>
      </c>
      <c r="W394" s="9">
        <v>3</v>
      </c>
      <c r="X394" s="350" t="s">
        <v>3344</v>
      </c>
      <c r="Y394" s="64">
        <v>1</v>
      </c>
      <c r="Z394" s="64">
        <v>1</v>
      </c>
      <c r="AA394" s="184"/>
      <c r="AB394" s="315"/>
      <c r="AC394" s="315"/>
      <c r="AD394" s="315"/>
      <c r="AE394" s="557"/>
      <c r="AF394" s="557"/>
      <c r="AG394" s="557"/>
      <c r="AH394" s="528">
        <f t="shared" si="63"/>
        <v>7</v>
      </c>
      <c r="AI394" s="107">
        <f t="shared" si="64"/>
        <v>7</v>
      </c>
      <c r="AJ394" s="96">
        <f t="shared" si="66"/>
        <v>1</v>
      </c>
      <c r="AK394" s="96">
        <f t="shared" si="65"/>
        <v>1</v>
      </c>
      <c r="AL394" s="64" t="s">
        <v>4072</v>
      </c>
    </row>
    <row r="395" spans="1:38" s="77" customFormat="1" ht="15.75" hidden="1" customHeight="1" x14ac:dyDescent="0.25">
      <c r="A395" s="64">
        <v>392</v>
      </c>
      <c r="B395" s="64" t="s">
        <v>828</v>
      </c>
      <c r="C395" s="64" t="s">
        <v>1980</v>
      </c>
      <c r="D395" s="64" t="s">
        <v>1254</v>
      </c>
      <c r="E395" s="328" t="s">
        <v>3667</v>
      </c>
      <c r="F395" s="271" t="s">
        <v>3668</v>
      </c>
      <c r="G395" s="64" t="s">
        <v>1224</v>
      </c>
      <c r="H395" s="82">
        <v>0.1</v>
      </c>
      <c r="I395" s="136" t="s">
        <v>18</v>
      </c>
      <c r="J395" s="68"/>
      <c r="K395" s="68"/>
      <c r="L395" s="21"/>
      <c r="M395" s="68"/>
      <c r="N395" s="68"/>
      <c r="O395" s="13"/>
      <c r="P395" s="68"/>
      <c r="Q395" s="68"/>
      <c r="R395" s="13"/>
      <c r="S395" s="14"/>
      <c r="T395" s="278"/>
      <c r="U395" s="362"/>
      <c r="V395" s="284"/>
      <c r="W395" s="238"/>
      <c r="X395" s="378"/>
      <c r="Y395" s="68"/>
      <c r="Z395" s="68"/>
      <c r="AA395" s="184"/>
      <c r="AB395" s="315"/>
      <c r="AC395" s="315"/>
      <c r="AD395" s="315"/>
      <c r="AE395" s="557"/>
      <c r="AF395" s="557"/>
      <c r="AG395" s="557"/>
      <c r="AH395" s="527">
        <f t="shared" si="63"/>
        <v>0</v>
      </c>
      <c r="AI395" s="64">
        <f t="shared" si="64"/>
        <v>0</v>
      </c>
      <c r="AJ395" s="417" t="e">
        <f>((AH395/AI395)-1)*100</f>
        <v>#DIV/0!</v>
      </c>
      <c r="AK395" s="417" t="e">
        <f t="shared" si="65"/>
        <v>#DIV/0!</v>
      </c>
      <c r="AL395" s="64" t="s">
        <v>4070</v>
      </c>
    </row>
    <row r="396" spans="1:38" s="77" customFormat="1" ht="15.75" hidden="1" customHeight="1" x14ac:dyDescent="0.25">
      <c r="A396" s="64">
        <v>393</v>
      </c>
      <c r="B396" s="64" t="s">
        <v>828</v>
      </c>
      <c r="C396" s="64" t="s">
        <v>1980</v>
      </c>
      <c r="D396" s="64" t="s">
        <v>1225</v>
      </c>
      <c r="E396" s="328" t="s">
        <v>3669</v>
      </c>
      <c r="F396" s="271" t="s">
        <v>3670</v>
      </c>
      <c r="G396" s="64" t="s">
        <v>1224</v>
      </c>
      <c r="H396" s="82">
        <v>1</v>
      </c>
      <c r="I396" s="82" t="s">
        <v>18</v>
      </c>
      <c r="J396" s="68"/>
      <c r="K396" s="68"/>
      <c r="L396" s="21"/>
      <c r="M396" s="68"/>
      <c r="N396" s="68"/>
      <c r="O396" s="13"/>
      <c r="P396" s="68"/>
      <c r="Q396" s="68"/>
      <c r="R396" s="13"/>
      <c r="S396" s="14"/>
      <c r="T396" s="278"/>
      <c r="U396" s="362"/>
      <c r="V396" s="285"/>
      <c r="W396" s="239"/>
      <c r="X396" s="379"/>
      <c r="Y396" s="68"/>
      <c r="Z396" s="68"/>
      <c r="AA396" s="184"/>
      <c r="AB396" s="315"/>
      <c r="AC396" s="315"/>
      <c r="AD396" s="315"/>
      <c r="AE396" s="557"/>
      <c r="AF396" s="557"/>
      <c r="AG396" s="557"/>
      <c r="AH396" s="527">
        <f t="shared" si="63"/>
        <v>0</v>
      </c>
      <c r="AI396" s="64">
        <f t="shared" si="64"/>
        <v>0</v>
      </c>
      <c r="AJ396" s="96" t="e">
        <f t="shared" ref="AJ396:AJ459" si="67">+AH396/AI396</f>
        <v>#DIV/0!</v>
      </c>
      <c r="AK396" s="96" t="e">
        <f t="shared" si="65"/>
        <v>#DIV/0!</v>
      </c>
      <c r="AL396" s="64" t="s">
        <v>4070</v>
      </c>
    </row>
    <row r="397" spans="1:38" s="77" customFormat="1" ht="15.75" hidden="1" customHeight="1" x14ac:dyDescent="0.25">
      <c r="A397" s="64">
        <v>394</v>
      </c>
      <c r="B397" s="64" t="s">
        <v>828</v>
      </c>
      <c r="C397" s="64" t="s">
        <v>1980</v>
      </c>
      <c r="D397" s="64" t="s">
        <v>1230</v>
      </c>
      <c r="E397" s="357" t="s">
        <v>1981</v>
      </c>
      <c r="F397" s="271" t="s">
        <v>3671</v>
      </c>
      <c r="G397" s="86" t="s">
        <v>1238</v>
      </c>
      <c r="H397" s="82">
        <v>1</v>
      </c>
      <c r="I397" s="82" t="s">
        <v>18</v>
      </c>
      <c r="J397" s="146"/>
      <c r="K397" s="57"/>
      <c r="L397" s="21"/>
      <c r="M397" s="144"/>
      <c r="N397" s="14"/>
      <c r="O397" s="21"/>
      <c r="P397" s="286">
        <v>117069</v>
      </c>
      <c r="Q397" s="286">
        <v>117069</v>
      </c>
      <c r="R397" s="10"/>
      <c r="S397" s="14"/>
      <c r="T397" s="278"/>
      <c r="U397" s="363"/>
      <c r="V397" s="287"/>
      <c r="W397" s="288"/>
      <c r="X397" s="380"/>
      <c r="Y397" s="289">
        <v>115145</v>
      </c>
      <c r="Z397" s="134">
        <v>115145</v>
      </c>
      <c r="AA397" s="184"/>
      <c r="AB397" s="315"/>
      <c r="AC397" s="315"/>
      <c r="AD397" s="315"/>
      <c r="AE397" s="557"/>
      <c r="AF397" s="557"/>
      <c r="AG397" s="557"/>
      <c r="AH397" s="527">
        <f t="shared" si="63"/>
        <v>232214</v>
      </c>
      <c r="AI397" s="64">
        <f t="shared" si="64"/>
        <v>232214</v>
      </c>
      <c r="AJ397" s="96">
        <f t="shared" si="67"/>
        <v>1</v>
      </c>
      <c r="AK397" s="96">
        <f t="shared" si="65"/>
        <v>1</v>
      </c>
      <c r="AL397" s="64" t="s">
        <v>4072</v>
      </c>
    </row>
    <row r="398" spans="1:38" s="77" customFormat="1" ht="15.75" hidden="1" customHeight="1" x14ac:dyDescent="0.25">
      <c r="A398" s="64">
        <v>395</v>
      </c>
      <c r="B398" s="64" t="s">
        <v>828</v>
      </c>
      <c r="C398" s="64" t="s">
        <v>1980</v>
      </c>
      <c r="D398" s="64" t="s">
        <v>8</v>
      </c>
      <c r="E398" s="359" t="s">
        <v>3672</v>
      </c>
      <c r="F398" s="120" t="s">
        <v>1982</v>
      </c>
      <c r="G398" s="64" t="s">
        <v>1228</v>
      </c>
      <c r="H398" s="82">
        <v>1</v>
      </c>
      <c r="I398" s="82" t="s">
        <v>18</v>
      </c>
      <c r="J398" s="147">
        <v>10</v>
      </c>
      <c r="K398" s="192">
        <v>5</v>
      </c>
      <c r="L398" s="10" t="s">
        <v>1983</v>
      </c>
      <c r="M398" s="147">
        <v>3</v>
      </c>
      <c r="N398" s="192">
        <v>5</v>
      </c>
      <c r="O398" s="10" t="s">
        <v>1983</v>
      </c>
      <c r="P398" s="64">
        <v>5</v>
      </c>
      <c r="Q398" s="118">
        <v>5</v>
      </c>
      <c r="R398" s="217"/>
      <c r="S398" s="9">
        <v>2</v>
      </c>
      <c r="T398" s="58">
        <v>5</v>
      </c>
      <c r="U398" s="364" t="s">
        <v>3755</v>
      </c>
      <c r="V398" s="290">
        <v>5</v>
      </c>
      <c r="W398" s="260">
        <v>5</v>
      </c>
      <c r="X398" s="381"/>
      <c r="Y398" s="291">
        <v>1</v>
      </c>
      <c r="Z398" s="261">
        <v>5</v>
      </c>
      <c r="AA398" s="184"/>
      <c r="AB398" s="315"/>
      <c r="AC398" s="315"/>
      <c r="AD398" s="315"/>
      <c r="AE398" s="557"/>
      <c r="AF398" s="557"/>
      <c r="AG398" s="557"/>
      <c r="AH398" s="527">
        <f t="shared" si="63"/>
        <v>26</v>
      </c>
      <c r="AI398" s="64">
        <f t="shared" si="64"/>
        <v>30</v>
      </c>
      <c r="AJ398" s="96">
        <f t="shared" si="67"/>
        <v>0.8666666666666667</v>
      </c>
      <c r="AK398" s="96">
        <f t="shared" si="65"/>
        <v>0.8666666666666667</v>
      </c>
      <c r="AL398" s="64" t="s">
        <v>4072</v>
      </c>
    </row>
    <row r="399" spans="1:38" s="77" customFormat="1" ht="15.75" hidden="1" customHeight="1" x14ac:dyDescent="0.25">
      <c r="A399" s="64">
        <v>396</v>
      </c>
      <c r="B399" s="64" t="s">
        <v>828</v>
      </c>
      <c r="C399" s="64" t="s">
        <v>1980</v>
      </c>
      <c r="D399" s="64" t="s">
        <v>8</v>
      </c>
      <c r="E399" s="324" t="s">
        <v>1984</v>
      </c>
      <c r="F399" s="120" t="s">
        <v>1985</v>
      </c>
      <c r="G399" s="64" t="s">
        <v>1228</v>
      </c>
      <c r="H399" s="82">
        <v>1</v>
      </c>
      <c r="I399" s="82" t="s">
        <v>18</v>
      </c>
      <c r="J399" s="9">
        <v>150</v>
      </c>
      <c r="K399" s="9">
        <v>120</v>
      </c>
      <c r="L399" s="10" t="s">
        <v>1986</v>
      </c>
      <c r="M399" s="9">
        <v>150</v>
      </c>
      <c r="N399" s="9">
        <v>120</v>
      </c>
      <c r="O399" s="10" t="s">
        <v>1986</v>
      </c>
      <c r="P399" s="64">
        <v>150</v>
      </c>
      <c r="Q399" s="64">
        <v>120</v>
      </c>
      <c r="R399" s="10"/>
      <c r="S399" s="9">
        <v>152</v>
      </c>
      <c r="T399" s="58">
        <v>152</v>
      </c>
      <c r="U399" s="364" t="s">
        <v>3756</v>
      </c>
      <c r="V399" s="64">
        <v>152</v>
      </c>
      <c r="W399" s="292">
        <v>152</v>
      </c>
      <c r="X399" s="59"/>
      <c r="Y399" s="291">
        <v>152</v>
      </c>
      <c r="Z399" s="64">
        <v>152</v>
      </c>
      <c r="AA399" s="184"/>
      <c r="AB399" s="315"/>
      <c r="AC399" s="315"/>
      <c r="AD399" s="315"/>
      <c r="AE399" s="557"/>
      <c r="AF399" s="557"/>
      <c r="AG399" s="557"/>
      <c r="AH399" s="527">
        <f t="shared" si="63"/>
        <v>906</v>
      </c>
      <c r="AI399" s="64">
        <f t="shared" si="64"/>
        <v>816</v>
      </c>
      <c r="AJ399" s="96">
        <f t="shared" si="67"/>
        <v>1.1102941176470589</v>
      </c>
      <c r="AK399" s="96">
        <f t="shared" si="65"/>
        <v>1.1102941176470589</v>
      </c>
      <c r="AL399" s="64" t="s">
        <v>4072</v>
      </c>
    </row>
    <row r="400" spans="1:38" s="77" customFormat="1" ht="15.75" hidden="1" customHeight="1" x14ac:dyDescent="0.25">
      <c r="A400" s="64">
        <v>397</v>
      </c>
      <c r="B400" s="64" t="s">
        <v>828</v>
      </c>
      <c r="C400" s="64" t="s">
        <v>1980</v>
      </c>
      <c r="D400" s="64" t="s">
        <v>1230</v>
      </c>
      <c r="E400" s="328" t="s">
        <v>3673</v>
      </c>
      <c r="F400" s="271" t="s">
        <v>3674</v>
      </c>
      <c r="G400" s="86" t="s">
        <v>1238</v>
      </c>
      <c r="H400" s="82">
        <v>1</v>
      </c>
      <c r="I400" s="82" t="s">
        <v>18</v>
      </c>
      <c r="J400" s="14"/>
      <c r="K400" s="148"/>
      <c r="L400" s="21"/>
      <c r="M400" s="14"/>
      <c r="N400" s="148"/>
      <c r="O400" s="149"/>
      <c r="P400" s="134">
        <v>0</v>
      </c>
      <c r="Q400" s="218">
        <v>3</v>
      </c>
      <c r="R400" s="217"/>
      <c r="S400" s="14"/>
      <c r="T400" s="278"/>
      <c r="U400" s="365"/>
      <c r="V400" s="293"/>
      <c r="W400" s="262"/>
      <c r="X400" s="382"/>
      <c r="Y400" s="294">
        <v>2</v>
      </c>
      <c r="Z400" s="263">
        <v>0</v>
      </c>
      <c r="AA400" s="184"/>
      <c r="AB400" s="315"/>
      <c r="AC400" s="315"/>
      <c r="AD400" s="315"/>
      <c r="AE400" s="557"/>
      <c r="AF400" s="557"/>
      <c r="AG400" s="557"/>
      <c r="AH400" s="527">
        <f t="shared" si="63"/>
        <v>2</v>
      </c>
      <c r="AI400" s="64">
        <f t="shared" si="64"/>
        <v>3</v>
      </c>
      <c r="AJ400" s="96">
        <f t="shared" si="67"/>
        <v>0.66666666666666663</v>
      </c>
      <c r="AK400" s="96">
        <f t="shared" si="65"/>
        <v>0.66666666666666663</v>
      </c>
      <c r="AL400" s="64" t="s">
        <v>4073</v>
      </c>
    </row>
    <row r="401" spans="1:38" s="77" customFormat="1" ht="15.75" hidden="1" customHeight="1" x14ac:dyDescent="0.25">
      <c r="A401" s="64">
        <v>398</v>
      </c>
      <c r="B401" s="64" t="s">
        <v>828</v>
      </c>
      <c r="C401" s="64" t="s">
        <v>1980</v>
      </c>
      <c r="D401" s="64" t="s">
        <v>8</v>
      </c>
      <c r="E401" s="139" t="s">
        <v>3675</v>
      </c>
      <c r="F401" s="271" t="s">
        <v>3676</v>
      </c>
      <c r="G401" s="64" t="s">
        <v>1228</v>
      </c>
      <c r="H401" s="82">
        <v>1</v>
      </c>
      <c r="I401" s="82" t="s">
        <v>18</v>
      </c>
      <c r="J401" s="9">
        <v>25</v>
      </c>
      <c r="K401" s="9">
        <v>25</v>
      </c>
      <c r="L401" s="25" t="s">
        <v>1987</v>
      </c>
      <c r="M401" s="9">
        <v>25</v>
      </c>
      <c r="N401" s="9">
        <v>25</v>
      </c>
      <c r="O401" s="22" t="s">
        <v>1987</v>
      </c>
      <c r="P401" s="64">
        <v>25</v>
      </c>
      <c r="Q401" s="64">
        <v>25</v>
      </c>
      <c r="R401" s="10"/>
      <c r="S401" s="9">
        <v>25</v>
      </c>
      <c r="T401" s="58">
        <v>25</v>
      </c>
      <c r="U401" s="10" t="s">
        <v>3757</v>
      </c>
      <c r="V401" s="295">
        <v>25</v>
      </c>
      <c r="W401" s="292">
        <v>25</v>
      </c>
      <c r="X401" s="383"/>
      <c r="Y401" s="291">
        <v>25</v>
      </c>
      <c r="Z401" s="64">
        <v>25</v>
      </c>
      <c r="AA401" s="184"/>
      <c r="AB401" s="315"/>
      <c r="AC401" s="315"/>
      <c r="AD401" s="315"/>
      <c r="AE401" s="557"/>
      <c r="AF401" s="557"/>
      <c r="AG401" s="557"/>
      <c r="AH401" s="527">
        <f t="shared" si="63"/>
        <v>150</v>
      </c>
      <c r="AI401" s="64">
        <f t="shared" si="64"/>
        <v>150</v>
      </c>
      <c r="AJ401" s="96">
        <f t="shared" si="67"/>
        <v>1</v>
      </c>
      <c r="AK401" s="96">
        <f t="shared" si="65"/>
        <v>1</v>
      </c>
      <c r="AL401" s="64" t="s">
        <v>4072</v>
      </c>
    </row>
    <row r="402" spans="1:38" s="77" customFormat="1" ht="15.75" hidden="1" customHeight="1" x14ac:dyDescent="0.25">
      <c r="A402" s="64">
        <v>399</v>
      </c>
      <c r="B402" s="64" t="s">
        <v>828</v>
      </c>
      <c r="C402" s="64" t="s">
        <v>1980</v>
      </c>
      <c r="D402" s="64" t="s">
        <v>8</v>
      </c>
      <c r="E402" s="357" t="s">
        <v>1988</v>
      </c>
      <c r="F402" s="120" t="s">
        <v>1989</v>
      </c>
      <c r="G402" s="64" t="s">
        <v>1228</v>
      </c>
      <c r="H402" s="82">
        <v>1</v>
      </c>
      <c r="I402" s="82" t="s">
        <v>18</v>
      </c>
      <c r="J402" s="9">
        <v>0</v>
      </c>
      <c r="K402" s="192">
        <v>25</v>
      </c>
      <c r="L402" s="10"/>
      <c r="M402" s="147">
        <v>1</v>
      </c>
      <c r="N402" s="192">
        <v>25</v>
      </c>
      <c r="O402" s="10" t="s">
        <v>867</v>
      </c>
      <c r="P402" s="64">
        <v>1</v>
      </c>
      <c r="Q402" s="118">
        <v>25</v>
      </c>
      <c r="R402" s="217"/>
      <c r="S402" s="9">
        <v>0</v>
      </c>
      <c r="T402" s="58">
        <v>25</v>
      </c>
      <c r="U402" s="366" t="s">
        <v>3758</v>
      </c>
      <c r="V402" s="296">
        <v>68</v>
      </c>
      <c r="W402" s="264">
        <v>25</v>
      </c>
      <c r="X402" s="384"/>
      <c r="Y402" s="291">
        <v>55</v>
      </c>
      <c r="Z402" s="261">
        <v>25</v>
      </c>
      <c r="AA402" s="184"/>
      <c r="AB402" s="315"/>
      <c r="AC402" s="315"/>
      <c r="AD402" s="315"/>
      <c r="AE402" s="557"/>
      <c r="AF402" s="557"/>
      <c r="AG402" s="557"/>
      <c r="AH402" s="527">
        <f t="shared" si="63"/>
        <v>125</v>
      </c>
      <c r="AI402" s="64">
        <f t="shared" si="64"/>
        <v>150</v>
      </c>
      <c r="AJ402" s="96">
        <f t="shared" si="67"/>
        <v>0.83333333333333337</v>
      </c>
      <c r="AK402" s="96">
        <f t="shared" si="65"/>
        <v>0.83333333333333337</v>
      </c>
      <c r="AL402" s="64" t="s">
        <v>4072</v>
      </c>
    </row>
    <row r="403" spans="1:38" s="77" customFormat="1" ht="15.75" hidden="1" customHeight="1" x14ac:dyDescent="0.25">
      <c r="A403" s="64">
        <v>400</v>
      </c>
      <c r="B403" s="64" t="s">
        <v>828</v>
      </c>
      <c r="C403" s="64" t="s">
        <v>1980</v>
      </c>
      <c r="D403" s="64" t="s">
        <v>1230</v>
      </c>
      <c r="E403" s="328" t="s">
        <v>3677</v>
      </c>
      <c r="F403" s="120" t="s">
        <v>1990</v>
      </c>
      <c r="G403" s="64" t="s">
        <v>1228</v>
      </c>
      <c r="H403" s="82">
        <v>1</v>
      </c>
      <c r="I403" s="82" t="s">
        <v>18</v>
      </c>
      <c r="J403" s="14"/>
      <c r="K403" s="14"/>
      <c r="L403" s="21"/>
      <c r="M403" s="14"/>
      <c r="N403" s="14"/>
      <c r="O403" s="13"/>
      <c r="P403" s="134">
        <v>1</v>
      </c>
      <c r="Q403" s="134">
        <v>1</v>
      </c>
      <c r="R403" s="10"/>
      <c r="S403" s="14"/>
      <c r="T403" s="278"/>
      <c r="U403" s="367"/>
      <c r="V403" s="297"/>
      <c r="W403" s="298"/>
      <c r="X403" s="385"/>
      <c r="Y403" s="294">
        <v>2</v>
      </c>
      <c r="Z403" s="134">
        <v>2</v>
      </c>
      <c r="AA403" s="184"/>
      <c r="AB403" s="315"/>
      <c r="AC403" s="315"/>
      <c r="AD403" s="315"/>
      <c r="AE403" s="557"/>
      <c r="AF403" s="557"/>
      <c r="AG403" s="557"/>
      <c r="AH403" s="527">
        <f t="shared" si="63"/>
        <v>3</v>
      </c>
      <c r="AI403" s="64">
        <f t="shared" si="64"/>
        <v>3</v>
      </c>
      <c r="AJ403" s="96">
        <f t="shared" si="67"/>
        <v>1</v>
      </c>
      <c r="AK403" s="96">
        <f t="shared" si="65"/>
        <v>1</v>
      </c>
      <c r="AL403" s="64" t="s">
        <v>4072</v>
      </c>
    </row>
    <row r="404" spans="1:38" s="77" customFormat="1" ht="15.75" hidden="1" customHeight="1" x14ac:dyDescent="0.25">
      <c r="A404" s="64">
        <v>401</v>
      </c>
      <c r="B404" s="64" t="s">
        <v>828</v>
      </c>
      <c r="C404" s="64" t="s">
        <v>1980</v>
      </c>
      <c r="D404" s="64" t="s">
        <v>8</v>
      </c>
      <c r="E404" s="139" t="s">
        <v>3678</v>
      </c>
      <c r="F404" s="271" t="s">
        <v>3679</v>
      </c>
      <c r="G404" s="64" t="s">
        <v>1228</v>
      </c>
      <c r="H404" s="82">
        <v>1</v>
      </c>
      <c r="I404" s="82" t="s">
        <v>18</v>
      </c>
      <c r="J404" s="9">
        <v>214</v>
      </c>
      <c r="K404" s="9">
        <v>200</v>
      </c>
      <c r="L404" s="25" t="s">
        <v>1991</v>
      </c>
      <c r="M404" s="9">
        <v>359</v>
      </c>
      <c r="N404" s="9">
        <v>300</v>
      </c>
      <c r="O404" s="22" t="s">
        <v>1991</v>
      </c>
      <c r="P404" s="64">
        <v>377</v>
      </c>
      <c r="Q404" s="64">
        <v>300</v>
      </c>
      <c r="R404" s="10"/>
      <c r="S404" s="9">
        <v>272</v>
      </c>
      <c r="T404" s="58">
        <v>272</v>
      </c>
      <c r="U404" s="368" t="s">
        <v>3759</v>
      </c>
      <c r="V404" s="299">
        <v>469</v>
      </c>
      <c r="W404" s="64">
        <v>469</v>
      </c>
      <c r="X404" s="386"/>
      <c r="Y404" s="291">
        <v>560</v>
      </c>
      <c r="Z404" s="64">
        <v>700</v>
      </c>
      <c r="AA404" s="184"/>
      <c r="AB404" s="315"/>
      <c r="AC404" s="315"/>
      <c r="AD404" s="315"/>
      <c r="AE404" s="557"/>
      <c r="AF404" s="557"/>
      <c r="AG404" s="557"/>
      <c r="AH404" s="527">
        <f t="shared" si="63"/>
        <v>2251</v>
      </c>
      <c r="AI404" s="64">
        <f t="shared" si="64"/>
        <v>2241</v>
      </c>
      <c r="AJ404" s="96">
        <f t="shared" si="67"/>
        <v>1.00446229361892</v>
      </c>
      <c r="AK404" s="96">
        <f t="shared" si="65"/>
        <v>1.00446229361892</v>
      </c>
      <c r="AL404" s="64" t="s">
        <v>4072</v>
      </c>
    </row>
    <row r="405" spans="1:38" s="77" customFormat="1" ht="15.75" hidden="1" customHeight="1" x14ac:dyDescent="0.25">
      <c r="A405" s="64">
        <v>402</v>
      </c>
      <c r="B405" s="64" t="s">
        <v>828</v>
      </c>
      <c r="C405" s="64" t="s">
        <v>1980</v>
      </c>
      <c r="D405" s="64" t="s">
        <v>8</v>
      </c>
      <c r="E405" s="324" t="s">
        <v>1992</v>
      </c>
      <c r="F405" s="120" t="s">
        <v>1993</v>
      </c>
      <c r="G405" s="64" t="s">
        <v>1228</v>
      </c>
      <c r="H405" s="82">
        <v>1</v>
      </c>
      <c r="I405" s="82" t="s">
        <v>18</v>
      </c>
      <c r="J405" s="9">
        <v>218</v>
      </c>
      <c r="K405" s="9">
        <v>200</v>
      </c>
      <c r="L405" s="25" t="s">
        <v>1991</v>
      </c>
      <c r="M405" s="9">
        <v>322</v>
      </c>
      <c r="N405" s="9">
        <v>300</v>
      </c>
      <c r="O405" s="22" t="s">
        <v>1991</v>
      </c>
      <c r="P405" s="64">
        <v>527</v>
      </c>
      <c r="Q405" s="64">
        <v>500</v>
      </c>
      <c r="R405" s="10"/>
      <c r="S405" s="9">
        <v>309</v>
      </c>
      <c r="T405" s="58">
        <v>309</v>
      </c>
      <c r="U405" s="366" t="s">
        <v>3760</v>
      </c>
      <c r="V405" s="295">
        <v>432</v>
      </c>
      <c r="W405" s="300">
        <v>432</v>
      </c>
      <c r="X405" s="385"/>
      <c r="Y405" s="301">
        <v>427</v>
      </c>
      <c r="Z405" s="126">
        <v>480</v>
      </c>
      <c r="AA405" s="184"/>
      <c r="AB405" s="315"/>
      <c r="AC405" s="315"/>
      <c r="AD405" s="315"/>
      <c r="AE405" s="557"/>
      <c r="AF405" s="557"/>
      <c r="AG405" s="557"/>
      <c r="AH405" s="527">
        <f t="shared" si="63"/>
        <v>2235</v>
      </c>
      <c r="AI405" s="64">
        <f t="shared" si="64"/>
        <v>2221</v>
      </c>
      <c r="AJ405" s="96">
        <f t="shared" si="67"/>
        <v>1.0063034669067987</v>
      </c>
      <c r="AK405" s="96">
        <f t="shared" si="65"/>
        <v>1.0063034669067987</v>
      </c>
      <c r="AL405" s="64" t="s">
        <v>4072</v>
      </c>
    </row>
    <row r="406" spans="1:38" s="77" customFormat="1" ht="15.75" hidden="1" customHeight="1" x14ac:dyDescent="0.25">
      <c r="A406" s="64">
        <v>403</v>
      </c>
      <c r="B406" s="64" t="s">
        <v>828</v>
      </c>
      <c r="C406" s="64" t="s">
        <v>1994</v>
      </c>
      <c r="D406" s="64" t="s">
        <v>1254</v>
      </c>
      <c r="E406" s="328" t="s">
        <v>3683</v>
      </c>
      <c r="F406" s="271" t="s">
        <v>3684</v>
      </c>
      <c r="G406" s="64" t="s">
        <v>1224</v>
      </c>
      <c r="H406" s="82">
        <v>1</v>
      </c>
      <c r="I406" s="82" t="s">
        <v>18</v>
      </c>
      <c r="J406" s="14"/>
      <c r="K406" s="14"/>
      <c r="L406" s="21"/>
      <c r="M406" s="14"/>
      <c r="N406" s="14"/>
      <c r="O406" s="13"/>
      <c r="P406" s="14"/>
      <c r="Q406" s="14"/>
      <c r="R406" s="150"/>
      <c r="S406" s="14"/>
      <c r="T406" s="278"/>
      <c r="U406" s="369"/>
      <c r="V406" s="302"/>
      <c r="W406" s="221"/>
      <c r="X406" s="387"/>
      <c r="Y406" s="48"/>
      <c r="Z406" s="48"/>
      <c r="AA406" s="184"/>
      <c r="AB406" s="315"/>
      <c r="AC406" s="315"/>
      <c r="AD406" s="315"/>
      <c r="AE406" s="557"/>
      <c r="AF406" s="557"/>
      <c r="AG406" s="557"/>
      <c r="AH406" s="527">
        <f t="shared" ref="AH406:AH431" si="68">J406+M406+P406+S406+V406+Y406</f>
        <v>0</v>
      </c>
      <c r="AI406" s="64">
        <f t="shared" ref="AI406:AI431" si="69">K406+N406+Q406+T406+W406+Z406</f>
        <v>0</v>
      </c>
      <c r="AJ406" s="96" t="e">
        <f t="shared" si="67"/>
        <v>#DIV/0!</v>
      </c>
      <c r="AK406" s="96" t="e">
        <f t="shared" ref="AK406:AK437" si="70">+AJ406/H406</f>
        <v>#DIV/0!</v>
      </c>
      <c r="AL406" s="64" t="s">
        <v>4070</v>
      </c>
    </row>
    <row r="407" spans="1:38" s="77" customFormat="1" ht="15.75" hidden="1" customHeight="1" x14ac:dyDescent="0.25">
      <c r="A407" s="64">
        <v>404</v>
      </c>
      <c r="B407" s="64" t="s">
        <v>828</v>
      </c>
      <c r="C407" s="64" t="s">
        <v>1994</v>
      </c>
      <c r="D407" s="64" t="s">
        <v>1225</v>
      </c>
      <c r="E407" s="328" t="s">
        <v>3685</v>
      </c>
      <c r="F407" s="271" t="s">
        <v>3686</v>
      </c>
      <c r="G407" s="86" t="s">
        <v>1224</v>
      </c>
      <c r="H407" s="82">
        <v>1</v>
      </c>
      <c r="I407" s="82" t="s">
        <v>18</v>
      </c>
      <c r="J407" s="14"/>
      <c r="K407" s="14"/>
      <c r="L407" s="21"/>
      <c r="M407" s="14"/>
      <c r="N407" s="14"/>
      <c r="O407" s="13"/>
      <c r="P407" s="14"/>
      <c r="Q407" s="14"/>
      <c r="R407" s="150"/>
      <c r="S407" s="247"/>
      <c r="T407" s="303"/>
      <c r="U407" s="21"/>
      <c r="V407" s="283"/>
      <c r="W407" s="220"/>
      <c r="X407" s="388"/>
      <c r="Y407" s="48"/>
      <c r="Z407" s="48"/>
      <c r="AA407" s="184"/>
      <c r="AB407" s="315"/>
      <c r="AC407" s="315"/>
      <c r="AD407" s="315"/>
      <c r="AE407" s="557"/>
      <c r="AF407" s="557"/>
      <c r="AG407" s="557"/>
      <c r="AH407" s="527">
        <f t="shared" si="68"/>
        <v>0</v>
      </c>
      <c r="AI407" s="64">
        <f t="shared" si="69"/>
        <v>0</v>
      </c>
      <c r="AJ407" s="96" t="e">
        <f t="shared" si="67"/>
        <v>#DIV/0!</v>
      </c>
      <c r="AK407" s="96" t="e">
        <f t="shared" si="70"/>
        <v>#DIV/0!</v>
      </c>
      <c r="AL407" s="64" t="s">
        <v>4070</v>
      </c>
    </row>
    <row r="408" spans="1:38" s="77" customFormat="1" ht="15.75" hidden="1" customHeight="1" x14ac:dyDescent="0.25">
      <c r="A408" s="64">
        <v>405</v>
      </c>
      <c r="B408" s="64" t="s">
        <v>828</v>
      </c>
      <c r="C408" s="64" t="s">
        <v>1994</v>
      </c>
      <c r="D408" s="64" t="s">
        <v>1230</v>
      </c>
      <c r="E408" s="327" t="s">
        <v>1995</v>
      </c>
      <c r="F408" s="120" t="s">
        <v>1996</v>
      </c>
      <c r="G408" s="86" t="s">
        <v>1238</v>
      </c>
      <c r="H408" s="82">
        <v>1</v>
      </c>
      <c r="I408" s="82" t="s">
        <v>18</v>
      </c>
      <c r="J408" s="14"/>
      <c r="K408" s="14"/>
      <c r="L408" s="21"/>
      <c r="M408" s="14"/>
      <c r="N408" s="14"/>
      <c r="O408" s="13"/>
      <c r="P408" s="7">
        <v>2</v>
      </c>
      <c r="Q408" s="7">
        <v>2</v>
      </c>
      <c r="R408" s="13" t="s">
        <v>26</v>
      </c>
      <c r="S408" s="304"/>
      <c r="T408" s="305"/>
      <c r="U408" s="370"/>
      <c r="V408" s="14"/>
      <c r="W408" s="48"/>
      <c r="X408" s="389"/>
      <c r="Y408" s="49">
        <v>10</v>
      </c>
      <c r="Z408" s="49">
        <v>10</v>
      </c>
      <c r="AA408" s="184"/>
      <c r="AB408" s="315"/>
      <c r="AC408" s="315"/>
      <c r="AD408" s="315"/>
      <c r="AE408" s="557"/>
      <c r="AF408" s="557"/>
      <c r="AG408" s="557"/>
      <c r="AH408" s="527">
        <f t="shared" si="68"/>
        <v>12</v>
      </c>
      <c r="AI408" s="64">
        <f t="shared" si="69"/>
        <v>12</v>
      </c>
      <c r="AJ408" s="96">
        <f t="shared" si="67"/>
        <v>1</v>
      </c>
      <c r="AK408" s="96">
        <f t="shared" si="70"/>
        <v>1</v>
      </c>
      <c r="AL408" s="64" t="s">
        <v>4072</v>
      </c>
    </row>
    <row r="409" spans="1:38" s="77" customFormat="1" ht="15.75" hidden="1" customHeight="1" x14ac:dyDescent="0.25">
      <c r="A409" s="64">
        <v>406</v>
      </c>
      <c r="B409" s="64" t="s">
        <v>828</v>
      </c>
      <c r="C409" s="64" t="s">
        <v>1994</v>
      </c>
      <c r="D409" s="64" t="s">
        <v>8</v>
      </c>
      <c r="E409" s="327" t="s">
        <v>1997</v>
      </c>
      <c r="F409" s="120" t="s">
        <v>1998</v>
      </c>
      <c r="G409" s="86" t="s">
        <v>1228</v>
      </c>
      <c r="H409" s="82">
        <v>1</v>
      </c>
      <c r="I409" s="82" t="s">
        <v>18</v>
      </c>
      <c r="J409" s="9">
        <v>0</v>
      </c>
      <c r="K409" s="9">
        <v>0</v>
      </c>
      <c r="L409" s="10" t="s">
        <v>26</v>
      </c>
      <c r="M409" s="9">
        <v>0</v>
      </c>
      <c r="N409" s="9">
        <v>0</v>
      </c>
      <c r="O409" s="10" t="s">
        <v>26</v>
      </c>
      <c r="P409" s="9">
        <v>1</v>
      </c>
      <c r="Q409" s="9">
        <v>1</v>
      </c>
      <c r="R409" s="151" t="s">
        <v>2646</v>
      </c>
      <c r="S409" s="134"/>
      <c r="T409" s="306"/>
      <c r="U409" s="371" t="s">
        <v>3200</v>
      </c>
      <c r="V409" s="9">
        <v>5</v>
      </c>
      <c r="W409" s="6">
        <v>5</v>
      </c>
      <c r="X409" s="390"/>
      <c r="Y409" s="5">
        <v>5</v>
      </c>
      <c r="Z409" s="5">
        <v>5</v>
      </c>
      <c r="AA409" s="184"/>
      <c r="AB409" s="315"/>
      <c r="AC409" s="315"/>
      <c r="AD409" s="315"/>
      <c r="AE409" s="557"/>
      <c r="AF409" s="557"/>
      <c r="AG409" s="557"/>
      <c r="AH409" s="527">
        <f t="shared" si="68"/>
        <v>11</v>
      </c>
      <c r="AI409" s="64">
        <f t="shared" si="69"/>
        <v>11</v>
      </c>
      <c r="AJ409" s="96">
        <f t="shared" si="67"/>
        <v>1</v>
      </c>
      <c r="AK409" s="96">
        <f t="shared" si="70"/>
        <v>1</v>
      </c>
      <c r="AL409" s="64" t="s">
        <v>4072</v>
      </c>
    </row>
    <row r="410" spans="1:38" s="77" customFormat="1" ht="15.75" hidden="1" customHeight="1" x14ac:dyDescent="0.25">
      <c r="A410" s="64">
        <v>407</v>
      </c>
      <c r="B410" s="64" t="s">
        <v>828</v>
      </c>
      <c r="C410" s="64" t="s">
        <v>1994</v>
      </c>
      <c r="D410" s="64" t="s">
        <v>8</v>
      </c>
      <c r="E410" s="327" t="s">
        <v>1999</v>
      </c>
      <c r="F410" s="271" t="s">
        <v>3687</v>
      </c>
      <c r="G410" s="86" t="s">
        <v>1228</v>
      </c>
      <c r="H410" s="82">
        <v>1</v>
      </c>
      <c r="I410" s="82" t="s">
        <v>18</v>
      </c>
      <c r="J410" s="9">
        <v>18</v>
      </c>
      <c r="K410" s="9">
        <v>18</v>
      </c>
      <c r="L410" s="10" t="s">
        <v>26</v>
      </c>
      <c r="M410" s="9">
        <v>27</v>
      </c>
      <c r="N410" s="9">
        <v>27</v>
      </c>
      <c r="O410" s="10" t="s">
        <v>26</v>
      </c>
      <c r="P410" s="9">
        <v>21</v>
      </c>
      <c r="Q410" s="9">
        <v>21</v>
      </c>
      <c r="R410" s="151" t="s">
        <v>2647</v>
      </c>
      <c r="S410" s="134"/>
      <c r="T410" s="306"/>
      <c r="U410" s="59" t="s">
        <v>3201</v>
      </c>
      <c r="V410" s="9">
        <v>11</v>
      </c>
      <c r="W410" s="5">
        <v>11</v>
      </c>
      <c r="X410" s="391"/>
      <c r="Y410" s="5">
        <v>0</v>
      </c>
      <c r="Z410" s="5">
        <v>0</v>
      </c>
      <c r="AA410" s="184"/>
      <c r="AB410" s="315"/>
      <c r="AC410" s="315"/>
      <c r="AD410" s="315"/>
      <c r="AE410" s="557"/>
      <c r="AF410" s="557"/>
      <c r="AG410" s="557"/>
      <c r="AH410" s="527">
        <f t="shared" si="68"/>
        <v>77</v>
      </c>
      <c r="AI410" s="64">
        <f t="shared" si="69"/>
        <v>77</v>
      </c>
      <c r="AJ410" s="96">
        <f t="shared" si="67"/>
        <v>1</v>
      </c>
      <c r="AK410" s="96">
        <f t="shared" si="70"/>
        <v>1</v>
      </c>
      <c r="AL410" s="64" t="s">
        <v>4072</v>
      </c>
    </row>
    <row r="411" spans="1:38" s="77" customFormat="1" ht="15.75" hidden="1" customHeight="1" x14ac:dyDescent="0.25">
      <c r="A411" s="64">
        <v>408</v>
      </c>
      <c r="B411" s="64" t="s">
        <v>828</v>
      </c>
      <c r="C411" s="64" t="s">
        <v>1994</v>
      </c>
      <c r="D411" s="64" t="s">
        <v>1230</v>
      </c>
      <c r="E411" s="324" t="s">
        <v>2000</v>
      </c>
      <c r="F411" s="120" t="s">
        <v>2001</v>
      </c>
      <c r="G411" s="86" t="s">
        <v>1238</v>
      </c>
      <c r="H411" s="82">
        <v>1</v>
      </c>
      <c r="I411" s="82" t="s">
        <v>18</v>
      </c>
      <c r="J411" s="14"/>
      <c r="K411" s="14"/>
      <c r="L411" s="21"/>
      <c r="M411" s="14"/>
      <c r="N411" s="14"/>
      <c r="O411" s="153" t="s">
        <v>2454</v>
      </c>
      <c r="P411" s="7">
        <v>25</v>
      </c>
      <c r="Q411" s="7">
        <v>25</v>
      </c>
      <c r="R411" s="151" t="s">
        <v>2648</v>
      </c>
      <c r="S411" s="14"/>
      <c r="T411" s="278"/>
      <c r="U411" s="370"/>
      <c r="V411" s="283"/>
      <c r="W411" s="222"/>
      <c r="X411" s="392"/>
      <c r="Y411" s="49">
        <v>29</v>
      </c>
      <c r="Z411" s="49">
        <v>29</v>
      </c>
      <c r="AA411" s="184"/>
      <c r="AB411" s="315"/>
      <c r="AC411" s="315"/>
      <c r="AD411" s="315"/>
      <c r="AE411" s="557"/>
      <c r="AF411" s="557"/>
      <c r="AG411" s="557"/>
      <c r="AH411" s="527">
        <f t="shared" si="68"/>
        <v>54</v>
      </c>
      <c r="AI411" s="64">
        <f t="shared" si="69"/>
        <v>54</v>
      </c>
      <c r="AJ411" s="96">
        <f t="shared" si="67"/>
        <v>1</v>
      </c>
      <c r="AK411" s="96">
        <f t="shared" si="70"/>
        <v>1</v>
      </c>
      <c r="AL411" s="64" t="s">
        <v>4072</v>
      </c>
    </row>
    <row r="412" spans="1:38" s="77" customFormat="1" ht="15.75" hidden="1" customHeight="1" x14ac:dyDescent="0.25">
      <c r="A412" s="64">
        <v>409</v>
      </c>
      <c r="B412" s="64" t="s">
        <v>828</v>
      </c>
      <c r="C412" s="64" t="s">
        <v>1994</v>
      </c>
      <c r="D412" s="64" t="s">
        <v>8</v>
      </c>
      <c r="E412" s="324" t="s">
        <v>2003</v>
      </c>
      <c r="F412" s="120" t="s">
        <v>2004</v>
      </c>
      <c r="G412" s="64" t="s">
        <v>1228</v>
      </c>
      <c r="H412" s="82">
        <v>1</v>
      </c>
      <c r="I412" s="82" t="s">
        <v>18</v>
      </c>
      <c r="J412" s="9">
        <v>10</v>
      </c>
      <c r="K412" s="9">
        <v>10</v>
      </c>
      <c r="L412" s="25" t="s">
        <v>2002</v>
      </c>
      <c r="M412" s="9">
        <v>2</v>
      </c>
      <c r="N412" s="9">
        <v>2</v>
      </c>
      <c r="O412" s="154" t="s">
        <v>980</v>
      </c>
      <c r="P412" s="9">
        <v>13</v>
      </c>
      <c r="Q412" s="9">
        <v>13</v>
      </c>
      <c r="R412" s="151" t="s">
        <v>2649</v>
      </c>
      <c r="S412" s="9">
        <v>5</v>
      </c>
      <c r="T412" s="9">
        <v>5</v>
      </c>
      <c r="U412" s="59" t="s">
        <v>2648</v>
      </c>
      <c r="V412" s="277">
        <v>5</v>
      </c>
      <c r="W412" s="152">
        <v>5</v>
      </c>
      <c r="X412" s="183"/>
      <c r="Y412" s="5">
        <v>14</v>
      </c>
      <c r="Z412" s="5">
        <v>14</v>
      </c>
      <c r="AA412" s="184"/>
      <c r="AB412" s="315"/>
      <c r="AC412" s="315"/>
      <c r="AD412" s="315"/>
      <c r="AE412" s="557"/>
      <c r="AF412" s="557"/>
      <c r="AG412" s="557"/>
      <c r="AH412" s="527">
        <f t="shared" si="68"/>
        <v>49</v>
      </c>
      <c r="AI412" s="64">
        <f t="shared" si="69"/>
        <v>49</v>
      </c>
      <c r="AJ412" s="96">
        <f t="shared" si="67"/>
        <v>1</v>
      </c>
      <c r="AK412" s="96">
        <f t="shared" si="70"/>
        <v>1</v>
      </c>
      <c r="AL412" s="64" t="s">
        <v>4072</v>
      </c>
    </row>
    <row r="413" spans="1:38" s="77" customFormat="1" ht="15.75" hidden="1" customHeight="1" x14ac:dyDescent="0.25">
      <c r="A413" s="64">
        <v>410</v>
      </c>
      <c r="B413" s="64" t="s">
        <v>828</v>
      </c>
      <c r="C413" s="64" t="s">
        <v>1994</v>
      </c>
      <c r="D413" s="64" t="s">
        <v>8</v>
      </c>
      <c r="E413" s="328" t="s">
        <v>3688</v>
      </c>
      <c r="F413" s="271" t="s">
        <v>3689</v>
      </c>
      <c r="G413" s="86" t="s">
        <v>1228</v>
      </c>
      <c r="H413" s="82">
        <v>1</v>
      </c>
      <c r="I413" s="82" t="s">
        <v>18</v>
      </c>
      <c r="J413" s="9">
        <v>0</v>
      </c>
      <c r="K413" s="9">
        <v>0</v>
      </c>
      <c r="L413" s="10" t="s">
        <v>26</v>
      </c>
      <c r="M413" s="9">
        <v>0</v>
      </c>
      <c r="N413" s="9">
        <v>0</v>
      </c>
      <c r="O413" s="10" t="s">
        <v>26</v>
      </c>
      <c r="P413" s="9">
        <v>1</v>
      </c>
      <c r="Q413" s="9">
        <v>1</v>
      </c>
      <c r="R413" s="151" t="s">
        <v>867</v>
      </c>
      <c r="S413" s="9">
        <v>1</v>
      </c>
      <c r="T413" s="9">
        <v>1</v>
      </c>
      <c r="U413" s="10" t="s">
        <v>3202</v>
      </c>
      <c r="V413" s="277">
        <v>0</v>
      </c>
      <c r="W413" s="152">
        <v>0</v>
      </c>
      <c r="X413" s="183"/>
      <c r="Y413" s="5">
        <v>3</v>
      </c>
      <c r="Z413" s="5">
        <v>3</v>
      </c>
      <c r="AA413" s="184"/>
      <c r="AB413" s="315"/>
      <c r="AC413" s="315"/>
      <c r="AD413" s="315"/>
      <c r="AE413" s="557"/>
      <c r="AF413" s="557"/>
      <c r="AG413" s="557"/>
      <c r="AH413" s="527">
        <f t="shared" si="68"/>
        <v>5</v>
      </c>
      <c r="AI413" s="64">
        <f t="shared" si="69"/>
        <v>5</v>
      </c>
      <c r="AJ413" s="96">
        <f t="shared" si="67"/>
        <v>1</v>
      </c>
      <c r="AK413" s="96">
        <f t="shared" si="70"/>
        <v>1</v>
      </c>
      <c r="AL413" s="64" t="s">
        <v>4072</v>
      </c>
    </row>
    <row r="414" spans="1:38" s="77" customFormat="1" ht="15.75" hidden="1" customHeight="1" x14ac:dyDescent="0.25">
      <c r="A414" s="64">
        <v>291</v>
      </c>
      <c r="B414" s="64" t="s">
        <v>741</v>
      </c>
      <c r="C414" s="64" t="s">
        <v>1754</v>
      </c>
      <c r="D414" s="64" t="s">
        <v>8</v>
      </c>
      <c r="E414" s="59" t="s">
        <v>1777</v>
      </c>
      <c r="F414" s="64" t="s">
        <v>1778</v>
      </c>
      <c r="G414" s="64" t="s">
        <v>1257</v>
      </c>
      <c r="H414" s="96">
        <v>1</v>
      </c>
      <c r="I414" s="82" t="s">
        <v>18</v>
      </c>
      <c r="J414" s="66">
        <v>0</v>
      </c>
      <c r="K414" s="66">
        <v>0</v>
      </c>
      <c r="L414" s="83" t="s">
        <v>26</v>
      </c>
      <c r="M414" s="66">
        <v>0</v>
      </c>
      <c r="N414" s="66">
        <v>0</v>
      </c>
      <c r="O414" s="67" t="s">
        <v>26</v>
      </c>
      <c r="P414" s="68">
        <v>0</v>
      </c>
      <c r="Q414" s="68">
        <v>0</v>
      </c>
      <c r="R414" s="67" t="s">
        <v>26</v>
      </c>
      <c r="S414" s="68">
        <v>0</v>
      </c>
      <c r="T414" s="68">
        <v>0</v>
      </c>
      <c r="U414" s="67" t="s">
        <v>26</v>
      </c>
      <c r="V414" s="426">
        <v>0</v>
      </c>
      <c r="W414" s="68">
        <v>0</v>
      </c>
      <c r="X414" s="425" t="s">
        <v>26</v>
      </c>
      <c r="Y414" s="121">
        <v>0</v>
      </c>
      <c r="Z414" s="121">
        <v>0</v>
      </c>
      <c r="AA414" s="438" t="s">
        <v>3990</v>
      </c>
      <c r="AB414" s="59"/>
      <c r="AC414" s="59"/>
      <c r="AD414" s="59"/>
      <c r="AE414" s="556"/>
      <c r="AF414" s="556"/>
      <c r="AG414" s="556"/>
      <c r="AH414" s="527">
        <f t="shared" si="68"/>
        <v>0</v>
      </c>
      <c r="AI414" s="64">
        <f t="shared" si="69"/>
        <v>0</v>
      </c>
      <c r="AJ414" s="96" t="e">
        <f t="shared" si="67"/>
        <v>#DIV/0!</v>
      </c>
      <c r="AK414" s="96" t="e">
        <f t="shared" si="70"/>
        <v>#DIV/0!</v>
      </c>
      <c r="AL414" s="64" t="s">
        <v>4071</v>
      </c>
    </row>
    <row r="415" spans="1:38" s="77" customFormat="1" ht="15.75" hidden="1" customHeight="1" x14ac:dyDescent="0.25">
      <c r="A415" s="64">
        <v>582</v>
      </c>
      <c r="B415" s="64" t="s">
        <v>896</v>
      </c>
      <c r="C415" s="64" t="s">
        <v>2331</v>
      </c>
      <c r="D415" s="64" t="s">
        <v>1254</v>
      </c>
      <c r="E415" s="59" t="s">
        <v>2332</v>
      </c>
      <c r="F415" s="64" t="s">
        <v>2333</v>
      </c>
      <c r="G415" s="64" t="s">
        <v>1257</v>
      </c>
      <c r="H415" s="82">
        <v>1</v>
      </c>
      <c r="I415" s="64" t="s">
        <v>18</v>
      </c>
      <c r="J415" s="68">
        <v>0</v>
      </c>
      <c r="K415" s="68">
        <v>0</v>
      </c>
      <c r="L415" s="83" t="s">
        <v>26</v>
      </c>
      <c r="M415" s="68">
        <v>0</v>
      </c>
      <c r="N415" s="68">
        <v>0</v>
      </c>
      <c r="O415" s="67" t="s">
        <v>26</v>
      </c>
      <c r="P415" s="68">
        <v>0</v>
      </c>
      <c r="Q415" s="68">
        <v>0</v>
      </c>
      <c r="R415" s="67" t="s">
        <v>26</v>
      </c>
      <c r="S415" s="68">
        <v>0</v>
      </c>
      <c r="T415" s="68">
        <v>0</v>
      </c>
      <c r="U415" s="67" t="s">
        <v>26</v>
      </c>
      <c r="V415" s="119">
        <v>0</v>
      </c>
      <c r="W415" s="36">
        <v>0</v>
      </c>
      <c r="X415" s="315" t="s">
        <v>26</v>
      </c>
      <c r="Y415" s="9">
        <v>31688</v>
      </c>
      <c r="Z415" s="9">
        <v>31907</v>
      </c>
      <c r="AA415" s="184" t="s">
        <v>3788</v>
      </c>
      <c r="AB415" s="315"/>
      <c r="AC415" s="315"/>
      <c r="AD415" s="315"/>
      <c r="AE415" s="557"/>
      <c r="AF415" s="557"/>
      <c r="AG415" s="557"/>
      <c r="AH415" s="528">
        <f t="shared" si="68"/>
        <v>31688</v>
      </c>
      <c r="AI415" s="107">
        <f t="shared" si="69"/>
        <v>31907</v>
      </c>
      <c r="AJ415" s="96">
        <f t="shared" si="67"/>
        <v>0.99313630237878836</v>
      </c>
      <c r="AK415" s="96">
        <f t="shared" si="70"/>
        <v>0.99313630237878836</v>
      </c>
      <c r="AL415" s="64" t="s">
        <v>4072</v>
      </c>
    </row>
    <row r="416" spans="1:38" s="77" customFormat="1" ht="15.75" hidden="1" customHeight="1" x14ac:dyDescent="0.25">
      <c r="A416" s="64">
        <v>583</v>
      </c>
      <c r="B416" s="64" t="s">
        <v>896</v>
      </c>
      <c r="C416" s="64" t="s">
        <v>2331</v>
      </c>
      <c r="D416" s="64" t="s">
        <v>1225</v>
      </c>
      <c r="E416" s="90" t="s">
        <v>3786</v>
      </c>
      <c r="F416" s="64" t="s">
        <v>2334</v>
      </c>
      <c r="G416" s="86" t="s">
        <v>1238</v>
      </c>
      <c r="H416" s="82">
        <v>1</v>
      </c>
      <c r="I416" s="64" t="s">
        <v>18</v>
      </c>
      <c r="J416" s="68">
        <v>0</v>
      </c>
      <c r="K416" s="68">
        <v>0</v>
      </c>
      <c r="L416" s="83" t="s">
        <v>26</v>
      </c>
      <c r="M416" s="68">
        <v>0</v>
      </c>
      <c r="N416" s="68">
        <v>0</v>
      </c>
      <c r="O416" s="83" t="s">
        <v>26</v>
      </c>
      <c r="P416" s="64">
        <v>1</v>
      </c>
      <c r="Q416" s="68">
        <v>1</v>
      </c>
      <c r="R416" s="85" t="s">
        <v>2747</v>
      </c>
      <c r="S416" s="68">
        <v>0</v>
      </c>
      <c r="T416" s="68">
        <v>0</v>
      </c>
      <c r="U416" s="83" t="s">
        <v>26</v>
      </c>
      <c r="V416" s="426">
        <v>0</v>
      </c>
      <c r="W416" s="68">
        <v>0</v>
      </c>
      <c r="X416" s="83" t="s">
        <v>26</v>
      </c>
      <c r="Y416" s="64">
        <v>1</v>
      </c>
      <c r="Z416" s="68">
        <v>1</v>
      </c>
      <c r="AA416" s="442" t="s">
        <v>3789</v>
      </c>
      <c r="AB416" s="59"/>
      <c r="AC416" s="59"/>
      <c r="AD416" s="59"/>
      <c r="AE416" s="556"/>
      <c r="AF416" s="556"/>
      <c r="AG416" s="556"/>
      <c r="AH416" s="528">
        <f t="shared" si="68"/>
        <v>2</v>
      </c>
      <c r="AI416" s="107">
        <f t="shared" si="69"/>
        <v>2</v>
      </c>
      <c r="AJ416" s="96">
        <f t="shared" si="67"/>
        <v>1</v>
      </c>
      <c r="AK416" s="96">
        <f t="shared" si="70"/>
        <v>1</v>
      </c>
      <c r="AL416" s="64" t="s">
        <v>4072</v>
      </c>
    </row>
    <row r="417" spans="1:38" s="77" customFormat="1" ht="15.75" hidden="1" customHeight="1" x14ac:dyDescent="0.25">
      <c r="A417" s="64">
        <v>584</v>
      </c>
      <c r="B417" s="64" t="s">
        <v>896</v>
      </c>
      <c r="C417" s="64" t="s">
        <v>2331</v>
      </c>
      <c r="D417" s="64" t="s">
        <v>1230</v>
      </c>
      <c r="E417" s="59" t="s">
        <v>2335</v>
      </c>
      <c r="F417" s="64" t="s">
        <v>2336</v>
      </c>
      <c r="G417" s="64" t="s">
        <v>1228</v>
      </c>
      <c r="H417" s="82">
        <v>1</v>
      </c>
      <c r="I417" s="64" t="s">
        <v>18</v>
      </c>
      <c r="J417" s="9">
        <v>9839</v>
      </c>
      <c r="K417" s="9">
        <v>9839</v>
      </c>
      <c r="L417" s="87" t="s">
        <v>2534</v>
      </c>
      <c r="M417" s="9">
        <v>9085</v>
      </c>
      <c r="N417" s="9">
        <v>9085</v>
      </c>
      <c r="O417" s="84" t="s">
        <v>2534</v>
      </c>
      <c r="P417" s="9">
        <v>10879</v>
      </c>
      <c r="Q417" s="9">
        <v>10879</v>
      </c>
      <c r="R417" s="85" t="s">
        <v>2748</v>
      </c>
      <c r="S417" s="9">
        <v>9510</v>
      </c>
      <c r="T417" s="9">
        <v>9510</v>
      </c>
      <c r="U417" s="59" t="s">
        <v>2748</v>
      </c>
      <c r="V417" s="277">
        <v>13217</v>
      </c>
      <c r="W417" s="9">
        <v>13217</v>
      </c>
      <c r="X417" s="315" t="s">
        <v>2748</v>
      </c>
      <c r="Y417" s="9">
        <v>13776</v>
      </c>
      <c r="Z417" s="9">
        <v>13776</v>
      </c>
      <c r="AA417" s="442" t="s">
        <v>2748</v>
      </c>
      <c r="AB417" s="59"/>
      <c r="AC417" s="59"/>
      <c r="AD417" s="59"/>
      <c r="AE417" s="556"/>
      <c r="AF417" s="556"/>
      <c r="AG417" s="556"/>
      <c r="AH417" s="528">
        <f t="shared" si="68"/>
        <v>66306</v>
      </c>
      <c r="AI417" s="107">
        <f t="shared" si="69"/>
        <v>66306</v>
      </c>
      <c r="AJ417" s="96">
        <f t="shared" si="67"/>
        <v>1</v>
      </c>
      <c r="AK417" s="96">
        <f t="shared" si="70"/>
        <v>1</v>
      </c>
      <c r="AL417" s="64" t="s">
        <v>4072</v>
      </c>
    </row>
    <row r="418" spans="1:38" s="77" customFormat="1" ht="15.75" hidden="1" customHeight="1" x14ac:dyDescent="0.25">
      <c r="A418" s="64">
        <v>585</v>
      </c>
      <c r="B418" s="64" t="s">
        <v>896</v>
      </c>
      <c r="C418" s="64" t="s">
        <v>2331</v>
      </c>
      <c r="D418" s="64" t="s">
        <v>8</v>
      </c>
      <c r="E418" s="59" t="s">
        <v>2337</v>
      </c>
      <c r="F418" s="86" t="s">
        <v>3787</v>
      </c>
      <c r="G418" s="64" t="s">
        <v>1228</v>
      </c>
      <c r="H418" s="82">
        <v>1</v>
      </c>
      <c r="I418" s="64" t="s">
        <v>18</v>
      </c>
      <c r="J418" s="64">
        <v>6</v>
      </c>
      <c r="K418" s="68">
        <v>6</v>
      </c>
      <c r="L418" s="87" t="s">
        <v>2535</v>
      </c>
      <c r="M418" s="64">
        <v>3</v>
      </c>
      <c r="N418" s="68">
        <v>3</v>
      </c>
      <c r="O418" s="84" t="s">
        <v>2535</v>
      </c>
      <c r="P418" s="64">
        <v>3</v>
      </c>
      <c r="Q418" s="68">
        <v>3</v>
      </c>
      <c r="R418" s="85" t="s">
        <v>2535</v>
      </c>
      <c r="S418" s="64">
        <v>2</v>
      </c>
      <c r="T418" s="64">
        <v>2</v>
      </c>
      <c r="U418" s="59" t="s">
        <v>2535</v>
      </c>
      <c r="V418" s="119">
        <v>3</v>
      </c>
      <c r="W418" s="36">
        <v>3</v>
      </c>
      <c r="X418" s="315" t="s">
        <v>2535</v>
      </c>
      <c r="Y418" s="36">
        <v>5</v>
      </c>
      <c r="Z418" s="36">
        <v>5</v>
      </c>
      <c r="AA418" s="442" t="s">
        <v>2535</v>
      </c>
      <c r="AB418" s="59"/>
      <c r="AC418" s="59"/>
      <c r="AD418" s="59"/>
      <c r="AE418" s="556"/>
      <c r="AF418" s="556"/>
      <c r="AG418" s="556"/>
      <c r="AH418" s="528">
        <f t="shared" si="68"/>
        <v>22</v>
      </c>
      <c r="AI418" s="107">
        <f t="shared" si="69"/>
        <v>22</v>
      </c>
      <c r="AJ418" s="96">
        <f t="shared" si="67"/>
        <v>1</v>
      </c>
      <c r="AK418" s="96">
        <f t="shared" si="70"/>
        <v>1</v>
      </c>
      <c r="AL418" s="64" t="s">
        <v>4072</v>
      </c>
    </row>
    <row r="419" spans="1:38" s="77" customFormat="1" ht="15.75" hidden="1" customHeight="1" x14ac:dyDescent="0.25">
      <c r="A419" s="64">
        <v>586</v>
      </c>
      <c r="B419" s="64" t="s">
        <v>896</v>
      </c>
      <c r="C419" s="64" t="s">
        <v>2331</v>
      </c>
      <c r="D419" s="64" t="s">
        <v>8</v>
      </c>
      <c r="E419" s="59" t="s">
        <v>2338</v>
      </c>
      <c r="F419" s="64" t="s">
        <v>2339</v>
      </c>
      <c r="G419" s="64" t="s">
        <v>1228</v>
      </c>
      <c r="H419" s="82">
        <v>1</v>
      </c>
      <c r="I419" s="64" t="s">
        <v>18</v>
      </c>
      <c r="J419" s="64">
        <v>8</v>
      </c>
      <c r="K419" s="64">
        <v>8</v>
      </c>
      <c r="L419" s="87" t="s">
        <v>2536</v>
      </c>
      <c r="M419" s="64">
        <v>6</v>
      </c>
      <c r="N419" s="64">
        <v>6</v>
      </c>
      <c r="O419" s="84" t="s">
        <v>2536</v>
      </c>
      <c r="P419" s="64">
        <v>7</v>
      </c>
      <c r="Q419" s="64">
        <v>7</v>
      </c>
      <c r="R419" s="85" t="s">
        <v>2536</v>
      </c>
      <c r="S419" s="64">
        <v>2</v>
      </c>
      <c r="T419" s="64">
        <v>2</v>
      </c>
      <c r="U419" s="59" t="s">
        <v>2536</v>
      </c>
      <c r="V419" s="36">
        <v>4</v>
      </c>
      <c r="W419" s="36">
        <v>4</v>
      </c>
      <c r="X419" s="315" t="s">
        <v>2536</v>
      </c>
      <c r="Y419" s="36">
        <v>4</v>
      </c>
      <c r="Z419" s="36">
        <v>4</v>
      </c>
      <c r="AA419" s="442" t="s">
        <v>2536</v>
      </c>
      <c r="AB419" s="59"/>
      <c r="AC419" s="59"/>
      <c r="AD419" s="59"/>
      <c r="AE419" s="556"/>
      <c r="AF419" s="556"/>
      <c r="AG419" s="556"/>
      <c r="AH419" s="528">
        <f t="shared" si="68"/>
        <v>31</v>
      </c>
      <c r="AI419" s="107">
        <f t="shared" si="69"/>
        <v>31</v>
      </c>
      <c r="AJ419" s="96">
        <f t="shared" si="67"/>
        <v>1</v>
      </c>
      <c r="AK419" s="96">
        <f t="shared" si="70"/>
        <v>1</v>
      </c>
      <c r="AL419" s="64" t="s">
        <v>4072</v>
      </c>
    </row>
    <row r="420" spans="1:38" s="77" customFormat="1" ht="15.75" hidden="1" customHeight="1" x14ac:dyDescent="0.25">
      <c r="A420" s="64">
        <v>587</v>
      </c>
      <c r="B420" s="64" t="s">
        <v>896</v>
      </c>
      <c r="C420" s="64" t="s">
        <v>2331</v>
      </c>
      <c r="D420" s="64" t="s">
        <v>8</v>
      </c>
      <c r="E420" s="59" t="s">
        <v>2340</v>
      </c>
      <c r="F420" s="64" t="s">
        <v>2341</v>
      </c>
      <c r="G420" s="64" t="s">
        <v>1228</v>
      </c>
      <c r="H420" s="82">
        <v>1</v>
      </c>
      <c r="I420" s="64" t="s">
        <v>18</v>
      </c>
      <c r="J420" s="64">
        <v>4</v>
      </c>
      <c r="K420" s="68">
        <v>4</v>
      </c>
      <c r="L420" s="87" t="s">
        <v>2537</v>
      </c>
      <c r="M420" s="64">
        <v>4</v>
      </c>
      <c r="N420" s="68">
        <v>4</v>
      </c>
      <c r="O420" s="84" t="s">
        <v>2537</v>
      </c>
      <c r="P420" s="64">
        <v>5</v>
      </c>
      <c r="Q420" s="68">
        <v>5</v>
      </c>
      <c r="R420" s="85" t="s">
        <v>2537</v>
      </c>
      <c r="S420" s="64">
        <v>2</v>
      </c>
      <c r="T420" s="64">
        <v>2</v>
      </c>
      <c r="U420" s="59" t="s">
        <v>3218</v>
      </c>
      <c r="V420" s="36">
        <v>5</v>
      </c>
      <c r="W420" s="36">
        <v>5</v>
      </c>
      <c r="X420" s="315" t="s">
        <v>3218</v>
      </c>
      <c r="Y420" s="36">
        <v>4</v>
      </c>
      <c r="Z420" s="36">
        <v>4</v>
      </c>
      <c r="AA420" s="442" t="s">
        <v>3218</v>
      </c>
      <c r="AB420" s="59"/>
      <c r="AC420" s="59"/>
      <c r="AD420" s="59"/>
      <c r="AE420" s="556"/>
      <c r="AF420" s="556"/>
      <c r="AG420" s="556"/>
      <c r="AH420" s="528">
        <f t="shared" si="68"/>
        <v>24</v>
      </c>
      <c r="AI420" s="107">
        <f t="shared" si="69"/>
        <v>24</v>
      </c>
      <c r="AJ420" s="96">
        <f t="shared" si="67"/>
        <v>1</v>
      </c>
      <c r="AK420" s="96">
        <f t="shared" si="70"/>
        <v>1</v>
      </c>
      <c r="AL420" s="64" t="s">
        <v>4072</v>
      </c>
    </row>
    <row r="421" spans="1:38" s="77" customFormat="1" ht="15.75" hidden="1" customHeight="1" x14ac:dyDescent="0.25">
      <c r="A421" s="64">
        <v>588</v>
      </c>
      <c r="B421" s="64" t="s">
        <v>896</v>
      </c>
      <c r="C421" s="64" t="s">
        <v>2331</v>
      </c>
      <c r="D421" s="64" t="s">
        <v>8</v>
      </c>
      <c r="E421" s="59" t="s">
        <v>2342</v>
      </c>
      <c r="F421" s="64" t="s">
        <v>2343</v>
      </c>
      <c r="G421" s="64" t="s">
        <v>1228</v>
      </c>
      <c r="H421" s="82">
        <v>1</v>
      </c>
      <c r="I421" s="64" t="s">
        <v>18</v>
      </c>
      <c r="J421" s="64">
        <v>0</v>
      </c>
      <c r="K421" s="64">
        <v>0</v>
      </c>
      <c r="L421" s="87"/>
      <c r="M421" s="64">
        <v>16</v>
      </c>
      <c r="N421" s="64">
        <v>16</v>
      </c>
      <c r="O421" s="84" t="s">
        <v>2538</v>
      </c>
      <c r="P421" s="64">
        <v>15</v>
      </c>
      <c r="Q421" s="64">
        <v>15</v>
      </c>
      <c r="R421" s="85" t="s">
        <v>2749</v>
      </c>
      <c r="S421" s="64">
        <v>5</v>
      </c>
      <c r="T421" s="64">
        <v>5</v>
      </c>
      <c r="U421" s="59" t="s">
        <v>2749</v>
      </c>
      <c r="V421" s="36">
        <v>8</v>
      </c>
      <c r="W421" s="36">
        <v>8</v>
      </c>
      <c r="X421" s="315" t="s">
        <v>2749</v>
      </c>
      <c r="Y421" s="36">
        <v>0</v>
      </c>
      <c r="Z421" s="36">
        <v>0</v>
      </c>
      <c r="AA421" s="184"/>
      <c r="AB421" s="315"/>
      <c r="AC421" s="315"/>
      <c r="AD421" s="315"/>
      <c r="AE421" s="557"/>
      <c r="AF421" s="557"/>
      <c r="AG421" s="557"/>
      <c r="AH421" s="528">
        <f t="shared" si="68"/>
        <v>44</v>
      </c>
      <c r="AI421" s="107">
        <f t="shared" si="69"/>
        <v>44</v>
      </c>
      <c r="AJ421" s="96">
        <f t="shared" si="67"/>
        <v>1</v>
      </c>
      <c r="AK421" s="96">
        <f t="shared" si="70"/>
        <v>1</v>
      </c>
      <c r="AL421" s="64" t="s">
        <v>4072</v>
      </c>
    </row>
    <row r="422" spans="1:38" s="77" customFormat="1" ht="15.75" hidden="1" customHeight="1" x14ac:dyDescent="0.25">
      <c r="A422" s="64">
        <v>589</v>
      </c>
      <c r="B422" s="64" t="s">
        <v>896</v>
      </c>
      <c r="C422" s="64" t="s">
        <v>2331</v>
      </c>
      <c r="D422" s="64" t="s">
        <v>8</v>
      </c>
      <c r="E422" s="59" t="s">
        <v>2344</v>
      </c>
      <c r="F422" s="64" t="s">
        <v>2345</v>
      </c>
      <c r="G422" s="86" t="s">
        <v>1257</v>
      </c>
      <c r="H422" s="82">
        <v>1</v>
      </c>
      <c r="I422" s="64" t="s">
        <v>18</v>
      </c>
      <c r="J422" s="68">
        <v>0</v>
      </c>
      <c r="K422" s="68">
        <v>0</v>
      </c>
      <c r="L422" s="83" t="s">
        <v>26</v>
      </c>
      <c r="M422" s="68">
        <v>0</v>
      </c>
      <c r="N422" s="68">
        <v>0</v>
      </c>
      <c r="O422" s="67" t="s">
        <v>26</v>
      </c>
      <c r="P422" s="68">
        <v>0</v>
      </c>
      <c r="Q422" s="68">
        <v>0</v>
      </c>
      <c r="R422" s="67" t="s">
        <v>26</v>
      </c>
      <c r="S422" s="68">
        <v>0</v>
      </c>
      <c r="T422" s="68">
        <v>0</v>
      </c>
      <c r="U422" s="67" t="s">
        <v>26</v>
      </c>
      <c r="V422" s="68">
        <v>0</v>
      </c>
      <c r="W422" s="68">
        <v>0</v>
      </c>
      <c r="X422" s="67" t="s">
        <v>26</v>
      </c>
      <c r="Y422" s="36">
        <v>1</v>
      </c>
      <c r="Z422" s="68">
        <v>1</v>
      </c>
      <c r="AA422" s="184"/>
      <c r="AB422" s="315"/>
      <c r="AC422" s="315"/>
      <c r="AD422" s="315"/>
      <c r="AE422" s="557"/>
      <c r="AF422" s="557"/>
      <c r="AG422" s="557"/>
      <c r="AH422" s="528">
        <f t="shared" si="68"/>
        <v>1</v>
      </c>
      <c r="AI422" s="107">
        <f t="shared" si="69"/>
        <v>1</v>
      </c>
      <c r="AJ422" s="96">
        <f t="shared" si="67"/>
        <v>1</v>
      </c>
      <c r="AK422" s="96">
        <f t="shared" si="70"/>
        <v>1</v>
      </c>
      <c r="AL422" s="64" t="s">
        <v>4072</v>
      </c>
    </row>
    <row r="423" spans="1:38" s="77" customFormat="1" ht="15.75" hidden="1" customHeight="1" x14ac:dyDescent="0.25">
      <c r="A423" s="64">
        <v>590</v>
      </c>
      <c r="B423" s="64" t="s">
        <v>896</v>
      </c>
      <c r="C423" s="64" t="s">
        <v>2331</v>
      </c>
      <c r="D423" s="64" t="s">
        <v>8</v>
      </c>
      <c r="E423" s="59" t="s">
        <v>2346</v>
      </c>
      <c r="F423" s="64" t="s">
        <v>2347</v>
      </c>
      <c r="G423" s="64" t="s">
        <v>1224</v>
      </c>
      <c r="H423" s="82">
        <v>1</v>
      </c>
      <c r="I423" s="64" t="s">
        <v>18</v>
      </c>
      <c r="J423" s="68">
        <v>0</v>
      </c>
      <c r="K423" s="68">
        <v>0</v>
      </c>
      <c r="L423" s="83" t="s">
        <v>26</v>
      </c>
      <c r="M423" s="64">
        <v>0</v>
      </c>
      <c r="N423" s="64">
        <v>1</v>
      </c>
      <c r="O423" s="84" t="s">
        <v>2750</v>
      </c>
      <c r="P423" s="68">
        <v>1</v>
      </c>
      <c r="Q423" s="68">
        <v>0</v>
      </c>
      <c r="R423" s="85" t="s">
        <v>2751</v>
      </c>
      <c r="S423" s="68">
        <v>0</v>
      </c>
      <c r="T423" s="68">
        <v>0</v>
      </c>
      <c r="U423" s="67" t="s">
        <v>26</v>
      </c>
      <c r="V423" s="36">
        <v>0</v>
      </c>
      <c r="W423" s="36">
        <v>0</v>
      </c>
      <c r="X423" s="315" t="s">
        <v>26</v>
      </c>
      <c r="Y423" s="36">
        <v>0</v>
      </c>
      <c r="Z423" s="36">
        <v>0</v>
      </c>
      <c r="AA423" s="184"/>
      <c r="AB423" s="315"/>
      <c r="AC423" s="315"/>
      <c r="AD423" s="315"/>
      <c r="AE423" s="557"/>
      <c r="AF423" s="557"/>
      <c r="AG423" s="557"/>
      <c r="AH423" s="528">
        <f t="shared" si="68"/>
        <v>1</v>
      </c>
      <c r="AI423" s="107">
        <f t="shared" si="69"/>
        <v>1</v>
      </c>
      <c r="AJ423" s="96">
        <f t="shared" si="67"/>
        <v>1</v>
      </c>
      <c r="AK423" s="96">
        <f t="shared" si="70"/>
        <v>1</v>
      </c>
      <c r="AL423" s="64" t="s">
        <v>4072</v>
      </c>
    </row>
    <row r="424" spans="1:38" s="77" customFormat="1" ht="15.75" hidden="1" customHeight="1" x14ac:dyDescent="0.25">
      <c r="A424" s="64">
        <v>429</v>
      </c>
      <c r="B424" s="64" t="s">
        <v>828</v>
      </c>
      <c r="C424" s="64" t="s">
        <v>2028</v>
      </c>
      <c r="D424" s="64" t="s">
        <v>1230</v>
      </c>
      <c r="E424" s="324" t="s">
        <v>2039</v>
      </c>
      <c r="F424" s="120" t="s">
        <v>2040</v>
      </c>
      <c r="G424" s="86" t="s">
        <v>1238</v>
      </c>
      <c r="H424" s="117">
        <v>1</v>
      </c>
      <c r="I424" s="82" t="s">
        <v>18</v>
      </c>
      <c r="J424" s="14"/>
      <c r="K424" s="14"/>
      <c r="L424" s="21"/>
      <c r="M424" s="14"/>
      <c r="N424" s="14"/>
      <c r="O424" s="153"/>
      <c r="P424" s="167">
        <v>708</v>
      </c>
      <c r="Q424" s="167">
        <v>708</v>
      </c>
      <c r="R424" s="219" t="s">
        <v>2041</v>
      </c>
      <c r="S424" s="14"/>
      <c r="T424" s="14"/>
      <c r="U424" s="83"/>
      <c r="V424" s="14"/>
      <c r="W424" s="48"/>
      <c r="X424" s="396"/>
      <c r="Y424" s="449">
        <v>740</v>
      </c>
      <c r="Z424" s="449">
        <v>740</v>
      </c>
      <c r="AA424" s="184"/>
      <c r="AB424" s="315"/>
      <c r="AC424" s="315"/>
      <c r="AD424" s="315"/>
      <c r="AE424" s="557"/>
      <c r="AF424" s="557"/>
      <c r="AG424" s="557"/>
      <c r="AH424" s="527">
        <f t="shared" si="68"/>
        <v>1448</v>
      </c>
      <c r="AI424" s="64">
        <f t="shared" si="69"/>
        <v>1448</v>
      </c>
      <c r="AJ424" s="96">
        <f t="shared" si="67"/>
        <v>1</v>
      </c>
      <c r="AK424" s="96">
        <f t="shared" si="70"/>
        <v>1</v>
      </c>
      <c r="AL424" s="64" t="s">
        <v>4072</v>
      </c>
    </row>
    <row r="425" spans="1:38" s="77" customFormat="1" ht="15.75" hidden="1" customHeight="1" x14ac:dyDescent="0.25">
      <c r="A425" s="64">
        <v>430</v>
      </c>
      <c r="B425" s="64" t="s">
        <v>828</v>
      </c>
      <c r="C425" s="64" t="s">
        <v>2028</v>
      </c>
      <c r="D425" s="64" t="s">
        <v>8</v>
      </c>
      <c r="E425" s="324" t="s">
        <v>2589</v>
      </c>
      <c r="F425" s="120" t="s">
        <v>2042</v>
      </c>
      <c r="G425" s="64" t="s">
        <v>1228</v>
      </c>
      <c r="H425" s="117">
        <v>1</v>
      </c>
      <c r="I425" s="82" t="s">
        <v>18</v>
      </c>
      <c r="J425" s="9">
        <v>8328</v>
      </c>
      <c r="K425" s="9">
        <v>11707</v>
      </c>
      <c r="L425" s="10" t="s">
        <v>692</v>
      </c>
      <c r="M425" s="9">
        <v>8920</v>
      </c>
      <c r="N425" s="9">
        <v>11621</v>
      </c>
      <c r="O425" s="154" t="s">
        <v>2459</v>
      </c>
      <c r="P425" s="168">
        <v>9919</v>
      </c>
      <c r="Q425" s="168">
        <v>12825</v>
      </c>
      <c r="R425" s="219" t="s">
        <v>2653</v>
      </c>
      <c r="S425" s="9">
        <v>5385</v>
      </c>
      <c r="T425" s="9">
        <v>6565</v>
      </c>
      <c r="U425" s="10" t="s">
        <v>3209</v>
      </c>
      <c r="V425" s="9">
        <v>9137</v>
      </c>
      <c r="W425" s="5">
        <v>12299</v>
      </c>
      <c r="X425" s="397"/>
      <c r="Y425" s="8">
        <v>10195</v>
      </c>
      <c r="Z425" s="8">
        <v>13382</v>
      </c>
      <c r="AA425" s="184"/>
      <c r="AB425" s="315"/>
      <c r="AC425" s="315"/>
      <c r="AD425" s="315"/>
      <c r="AE425" s="557"/>
      <c r="AF425" s="557"/>
      <c r="AG425" s="557"/>
      <c r="AH425" s="527">
        <f t="shared" si="68"/>
        <v>51884</v>
      </c>
      <c r="AI425" s="64">
        <f t="shared" si="69"/>
        <v>68399</v>
      </c>
      <c r="AJ425" s="96">
        <f t="shared" si="67"/>
        <v>0.75854910159505251</v>
      </c>
      <c r="AK425" s="96">
        <f t="shared" si="70"/>
        <v>0.75854910159505251</v>
      </c>
      <c r="AL425" s="64" t="s">
        <v>4073</v>
      </c>
    </row>
    <row r="426" spans="1:38" s="77" customFormat="1" ht="15.75" hidden="1" customHeight="1" x14ac:dyDescent="0.25">
      <c r="A426" s="64">
        <v>431</v>
      </c>
      <c r="B426" s="64" t="s">
        <v>828</v>
      </c>
      <c r="C426" s="64" t="s">
        <v>2028</v>
      </c>
      <c r="D426" s="64" t="s">
        <v>8</v>
      </c>
      <c r="E426" s="324" t="s">
        <v>2591</v>
      </c>
      <c r="F426" s="120" t="s">
        <v>2043</v>
      </c>
      <c r="G426" s="86" t="s">
        <v>1228</v>
      </c>
      <c r="H426" s="117">
        <v>1</v>
      </c>
      <c r="I426" s="82" t="s">
        <v>18</v>
      </c>
      <c r="J426" s="9">
        <v>479</v>
      </c>
      <c r="K426" s="9">
        <v>701</v>
      </c>
      <c r="L426" s="10" t="s">
        <v>26</v>
      </c>
      <c r="M426" s="9">
        <v>631</v>
      </c>
      <c r="N426" s="9">
        <v>714</v>
      </c>
      <c r="O426" s="154" t="s">
        <v>2460</v>
      </c>
      <c r="P426" s="168">
        <v>599</v>
      </c>
      <c r="Q426" s="168">
        <v>738</v>
      </c>
      <c r="R426" s="219" t="s">
        <v>2654</v>
      </c>
      <c r="S426" s="9">
        <v>594</v>
      </c>
      <c r="T426" s="9">
        <v>745</v>
      </c>
      <c r="U426" s="59" t="s">
        <v>3210</v>
      </c>
      <c r="V426" s="9">
        <v>632</v>
      </c>
      <c r="W426" s="5">
        <v>734</v>
      </c>
      <c r="X426" s="395"/>
      <c r="Y426" s="277">
        <v>665</v>
      </c>
      <c r="Z426" s="9">
        <v>757</v>
      </c>
      <c r="AA426" s="184"/>
      <c r="AB426" s="315"/>
      <c r="AC426" s="315"/>
      <c r="AD426" s="315"/>
      <c r="AE426" s="557"/>
      <c r="AF426" s="557"/>
      <c r="AG426" s="557"/>
      <c r="AH426" s="527">
        <f t="shared" si="68"/>
        <v>3600</v>
      </c>
      <c r="AI426" s="64">
        <f t="shared" si="69"/>
        <v>4389</v>
      </c>
      <c r="AJ426" s="96">
        <f t="shared" si="67"/>
        <v>0.82023239917976765</v>
      </c>
      <c r="AK426" s="96">
        <f t="shared" si="70"/>
        <v>0.82023239917976765</v>
      </c>
      <c r="AL426" s="64" t="s">
        <v>4072</v>
      </c>
    </row>
    <row r="427" spans="1:38" s="77" customFormat="1" ht="15.75" hidden="1" customHeight="1" x14ac:dyDescent="0.25">
      <c r="A427" s="64">
        <v>159</v>
      </c>
      <c r="B427" s="64" t="s">
        <v>263</v>
      </c>
      <c r="C427" s="64" t="s">
        <v>1544</v>
      </c>
      <c r="D427" s="64" t="s">
        <v>1254</v>
      </c>
      <c r="E427" s="330" t="s">
        <v>1545</v>
      </c>
      <c r="F427" s="64" t="s">
        <v>1546</v>
      </c>
      <c r="G427" s="64" t="s">
        <v>1228</v>
      </c>
      <c r="H427" s="82">
        <v>1</v>
      </c>
      <c r="I427" s="64" t="s">
        <v>18</v>
      </c>
      <c r="J427" s="64">
        <v>482</v>
      </c>
      <c r="K427" s="64">
        <v>482</v>
      </c>
      <c r="L427" s="87"/>
      <c r="M427" s="64">
        <v>563</v>
      </c>
      <c r="N427" s="64">
        <v>563</v>
      </c>
      <c r="O427" s="84"/>
      <c r="P427" s="64">
        <v>881</v>
      </c>
      <c r="Q427" s="64">
        <v>881</v>
      </c>
      <c r="R427" s="85"/>
      <c r="S427" s="64">
        <v>599</v>
      </c>
      <c r="T427" s="64">
        <v>599</v>
      </c>
      <c r="U427" s="61"/>
      <c r="V427" s="36">
        <v>550</v>
      </c>
      <c r="W427" s="36">
        <v>550</v>
      </c>
      <c r="X427" s="448"/>
      <c r="Y427" s="450">
        <v>648</v>
      </c>
      <c r="Z427" s="432">
        <v>648</v>
      </c>
      <c r="AA427" s="184"/>
      <c r="AB427" s="315"/>
      <c r="AC427" s="315"/>
      <c r="AD427" s="315"/>
      <c r="AE427" s="557"/>
      <c r="AF427" s="557"/>
      <c r="AG427" s="557"/>
      <c r="AH427" s="527">
        <f t="shared" si="68"/>
        <v>3723</v>
      </c>
      <c r="AI427" s="64">
        <f t="shared" si="69"/>
        <v>3723</v>
      </c>
      <c r="AJ427" s="96">
        <f t="shared" si="67"/>
        <v>1</v>
      </c>
      <c r="AK427" s="96">
        <f t="shared" si="70"/>
        <v>1</v>
      </c>
      <c r="AL427" s="64" t="s">
        <v>4072</v>
      </c>
    </row>
    <row r="428" spans="1:38" s="77" customFormat="1" ht="15.75" hidden="1" customHeight="1" x14ac:dyDescent="0.25">
      <c r="A428" s="64">
        <v>160</v>
      </c>
      <c r="B428" s="64" t="s">
        <v>263</v>
      </c>
      <c r="C428" s="64" t="s">
        <v>1544</v>
      </c>
      <c r="D428" s="64" t="s">
        <v>1225</v>
      </c>
      <c r="E428" s="330" t="s">
        <v>1547</v>
      </c>
      <c r="F428" s="64" t="s">
        <v>1548</v>
      </c>
      <c r="G428" s="64" t="s">
        <v>1228</v>
      </c>
      <c r="H428" s="82">
        <v>1</v>
      </c>
      <c r="I428" s="64" t="s">
        <v>18</v>
      </c>
      <c r="J428" s="86">
        <v>166</v>
      </c>
      <c r="K428" s="86">
        <v>76</v>
      </c>
      <c r="L428" s="87"/>
      <c r="M428" s="64">
        <v>167</v>
      </c>
      <c r="N428" s="64">
        <v>167</v>
      </c>
      <c r="O428" s="84"/>
      <c r="P428" s="64">
        <v>164</v>
      </c>
      <c r="Q428" s="64">
        <v>164</v>
      </c>
      <c r="R428" s="85"/>
      <c r="S428" s="64">
        <v>47</v>
      </c>
      <c r="T428" s="64">
        <v>47</v>
      </c>
      <c r="U428" s="61"/>
      <c r="V428" s="36">
        <v>55</v>
      </c>
      <c r="W428" s="36">
        <v>60</v>
      </c>
      <c r="X428" s="448"/>
      <c r="Y428" s="450">
        <v>194</v>
      </c>
      <c r="Z428" s="432">
        <v>194</v>
      </c>
      <c r="AA428" s="184"/>
      <c r="AB428" s="315"/>
      <c r="AC428" s="315"/>
      <c r="AD428" s="315"/>
      <c r="AE428" s="557"/>
      <c r="AF428" s="557"/>
      <c r="AG428" s="557"/>
      <c r="AH428" s="527">
        <f t="shared" si="68"/>
        <v>793</v>
      </c>
      <c r="AI428" s="64">
        <f t="shared" si="69"/>
        <v>708</v>
      </c>
      <c r="AJ428" s="96">
        <f t="shared" si="67"/>
        <v>1.1200564971751412</v>
      </c>
      <c r="AK428" s="96">
        <f t="shared" si="70"/>
        <v>1.1200564971751412</v>
      </c>
      <c r="AL428" s="64" t="s">
        <v>4072</v>
      </c>
    </row>
    <row r="429" spans="1:38" s="77" customFormat="1" ht="15.75" hidden="1" customHeight="1" x14ac:dyDescent="0.25">
      <c r="A429" s="64">
        <v>161</v>
      </c>
      <c r="B429" s="64" t="s">
        <v>263</v>
      </c>
      <c r="C429" s="64" t="s">
        <v>1544</v>
      </c>
      <c r="D429" s="64" t="s">
        <v>1230</v>
      </c>
      <c r="E429" s="330" t="s">
        <v>1549</v>
      </c>
      <c r="F429" s="64" t="s">
        <v>1550</v>
      </c>
      <c r="G429" s="64" t="s">
        <v>1228</v>
      </c>
      <c r="H429" s="82">
        <v>1</v>
      </c>
      <c r="I429" s="64" t="s">
        <v>18</v>
      </c>
      <c r="J429" s="64">
        <v>0</v>
      </c>
      <c r="K429" s="64">
        <v>0</v>
      </c>
      <c r="L429" s="70"/>
      <c r="M429" s="64">
        <v>946</v>
      </c>
      <c r="N429" s="64">
        <v>946</v>
      </c>
      <c r="O429" s="84"/>
      <c r="P429" s="64">
        <v>1167</v>
      </c>
      <c r="Q429" s="64">
        <v>1167</v>
      </c>
      <c r="R429" s="85"/>
      <c r="S429" s="64">
        <v>441</v>
      </c>
      <c r="T429" s="64">
        <v>441</v>
      </c>
      <c r="U429" s="61"/>
      <c r="V429" s="36">
        <v>984</v>
      </c>
      <c r="W429" s="36">
        <v>984</v>
      </c>
      <c r="X429" s="448"/>
      <c r="Y429" s="119">
        <v>1029</v>
      </c>
      <c r="Z429" s="36">
        <v>1029</v>
      </c>
      <c r="AA429" s="184"/>
      <c r="AB429" s="315"/>
      <c r="AC429" s="315"/>
      <c r="AD429" s="315"/>
      <c r="AE429" s="557"/>
      <c r="AF429" s="557"/>
      <c r="AG429" s="557"/>
      <c r="AH429" s="527">
        <f t="shared" si="68"/>
        <v>4567</v>
      </c>
      <c r="AI429" s="64">
        <f t="shared" si="69"/>
        <v>4567</v>
      </c>
      <c r="AJ429" s="96">
        <f t="shared" si="67"/>
        <v>1</v>
      </c>
      <c r="AK429" s="96">
        <f t="shared" si="70"/>
        <v>1</v>
      </c>
      <c r="AL429" s="64" t="s">
        <v>4072</v>
      </c>
    </row>
    <row r="430" spans="1:38" s="77" customFormat="1" ht="15.75" hidden="1" customHeight="1" x14ac:dyDescent="0.25">
      <c r="A430" s="64">
        <v>162</v>
      </c>
      <c r="B430" s="64" t="s">
        <v>263</v>
      </c>
      <c r="C430" s="64" t="s">
        <v>1544</v>
      </c>
      <c r="D430" s="64" t="s">
        <v>8</v>
      </c>
      <c r="E430" s="330" t="s">
        <v>1551</v>
      </c>
      <c r="F430" s="64" t="s">
        <v>1552</v>
      </c>
      <c r="G430" s="64" t="s">
        <v>1228</v>
      </c>
      <c r="H430" s="82">
        <v>1</v>
      </c>
      <c r="I430" s="64" t="s">
        <v>18</v>
      </c>
      <c r="J430" s="64">
        <v>8</v>
      </c>
      <c r="K430" s="64">
        <v>8</v>
      </c>
      <c r="L430" s="70"/>
      <c r="M430" s="64">
        <v>19</v>
      </c>
      <c r="N430" s="64">
        <v>19</v>
      </c>
      <c r="O430" s="84"/>
      <c r="P430" s="64">
        <v>35</v>
      </c>
      <c r="Q430" s="64">
        <v>35</v>
      </c>
      <c r="R430" s="85"/>
      <c r="S430" s="64">
        <v>4</v>
      </c>
      <c r="T430" s="64">
        <v>4</v>
      </c>
      <c r="U430" s="61"/>
      <c r="V430" s="36">
        <v>27</v>
      </c>
      <c r="W430" s="36">
        <v>27</v>
      </c>
      <c r="X430" s="448"/>
      <c r="Y430" s="450">
        <v>14</v>
      </c>
      <c r="Z430" s="432">
        <v>14</v>
      </c>
      <c r="AA430" s="184"/>
      <c r="AB430" s="315"/>
      <c r="AC430" s="315"/>
      <c r="AD430" s="315"/>
      <c r="AE430" s="557"/>
      <c r="AF430" s="557"/>
      <c r="AG430" s="557"/>
      <c r="AH430" s="527">
        <f t="shared" si="68"/>
        <v>107</v>
      </c>
      <c r="AI430" s="64">
        <f t="shared" si="69"/>
        <v>107</v>
      </c>
      <c r="AJ430" s="96">
        <f t="shared" si="67"/>
        <v>1</v>
      </c>
      <c r="AK430" s="96">
        <f t="shared" si="70"/>
        <v>1</v>
      </c>
      <c r="AL430" s="64" t="s">
        <v>4072</v>
      </c>
    </row>
    <row r="431" spans="1:38" s="77" customFormat="1" ht="15.75" hidden="1" customHeight="1" x14ac:dyDescent="0.25">
      <c r="A431" s="64">
        <v>163</v>
      </c>
      <c r="B431" s="64" t="s">
        <v>263</v>
      </c>
      <c r="C431" s="64" t="s">
        <v>1544</v>
      </c>
      <c r="D431" s="64" t="s">
        <v>8</v>
      </c>
      <c r="E431" s="330" t="s">
        <v>1553</v>
      </c>
      <c r="F431" s="64" t="s">
        <v>1554</v>
      </c>
      <c r="G431" s="64" t="s">
        <v>1228</v>
      </c>
      <c r="H431" s="82">
        <v>1</v>
      </c>
      <c r="I431" s="64" t="s">
        <v>18</v>
      </c>
      <c r="J431" s="64">
        <v>89</v>
      </c>
      <c r="K431" s="97">
        <v>40</v>
      </c>
      <c r="L431" s="98"/>
      <c r="M431" s="64">
        <v>250</v>
      </c>
      <c r="N431" s="97">
        <v>40</v>
      </c>
      <c r="O431" s="99"/>
      <c r="P431" s="64">
        <v>189</v>
      </c>
      <c r="Q431" s="97">
        <v>40</v>
      </c>
      <c r="R431" s="100"/>
      <c r="S431" s="64">
        <v>242</v>
      </c>
      <c r="T431" s="186">
        <v>380</v>
      </c>
      <c r="U431" s="61"/>
      <c r="V431" s="36">
        <v>222</v>
      </c>
      <c r="W431" s="164">
        <v>380</v>
      </c>
      <c r="X431" s="448"/>
      <c r="Y431" s="450">
        <v>252</v>
      </c>
      <c r="Z431" s="451">
        <v>380</v>
      </c>
      <c r="AA431" s="184"/>
      <c r="AB431" s="315"/>
      <c r="AC431" s="315"/>
      <c r="AD431" s="315"/>
      <c r="AE431" s="557"/>
      <c r="AF431" s="557"/>
      <c r="AG431" s="557"/>
      <c r="AH431" s="527">
        <f t="shared" si="68"/>
        <v>1244</v>
      </c>
      <c r="AI431" s="64">
        <f t="shared" si="69"/>
        <v>1260</v>
      </c>
      <c r="AJ431" s="96">
        <f t="shared" si="67"/>
        <v>0.98730158730158735</v>
      </c>
      <c r="AK431" s="96">
        <f t="shared" si="70"/>
        <v>0.98730158730158735</v>
      </c>
      <c r="AL431" s="64" t="s">
        <v>4072</v>
      </c>
    </row>
    <row r="432" spans="1:38" s="77" customFormat="1" ht="15.75" hidden="1" customHeight="1" x14ac:dyDescent="0.25">
      <c r="A432" s="64">
        <v>164</v>
      </c>
      <c r="B432" s="64" t="s">
        <v>263</v>
      </c>
      <c r="C432" s="64" t="s">
        <v>1544</v>
      </c>
      <c r="D432" s="64" t="s">
        <v>1230</v>
      </c>
      <c r="E432" s="327" t="s">
        <v>1555</v>
      </c>
      <c r="F432" s="64" t="s">
        <v>1556</v>
      </c>
      <c r="G432" s="64" t="s">
        <v>1228</v>
      </c>
      <c r="H432" s="82">
        <v>1</v>
      </c>
      <c r="I432" s="64" t="s">
        <v>18</v>
      </c>
      <c r="J432" s="64">
        <v>0</v>
      </c>
      <c r="K432" s="64">
        <v>500</v>
      </c>
      <c r="L432" s="87"/>
      <c r="M432" s="64">
        <v>0</v>
      </c>
      <c r="N432" s="64">
        <v>500</v>
      </c>
      <c r="O432" s="84"/>
      <c r="P432" s="64">
        <v>0</v>
      </c>
      <c r="Q432" s="64">
        <v>500</v>
      </c>
      <c r="R432" s="85"/>
      <c r="S432" s="64">
        <v>0</v>
      </c>
      <c r="T432" s="64">
        <v>500</v>
      </c>
      <c r="U432" s="61"/>
      <c r="V432" s="36">
        <v>0</v>
      </c>
      <c r="W432" s="36">
        <v>500</v>
      </c>
      <c r="X432" s="448"/>
      <c r="Y432" s="119">
        <v>0</v>
      </c>
      <c r="Z432" s="36">
        <v>0</v>
      </c>
      <c r="AA432" s="184"/>
      <c r="AB432" s="315"/>
      <c r="AC432" s="315"/>
      <c r="AD432" s="315"/>
      <c r="AE432" s="557"/>
      <c r="AF432" s="557"/>
      <c r="AG432" s="557"/>
      <c r="AH432" s="527">
        <f>J432+M432+P432+S432</f>
        <v>0</v>
      </c>
      <c r="AI432" s="64">
        <f>W432</f>
        <v>500</v>
      </c>
      <c r="AJ432" s="96">
        <f t="shared" si="67"/>
        <v>0</v>
      </c>
      <c r="AK432" s="96">
        <f t="shared" si="70"/>
        <v>0</v>
      </c>
      <c r="AL432" s="64" t="s">
        <v>4074</v>
      </c>
    </row>
    <row r="433" spans="1:38" s="77" customFormat="1" ht="15.75" hidden="1" customHeight="1" x14ac:dyDescent="0.25">
      <c r="A433" s="64">
        <v>165</v>
      </c>
      <c r="B433" s="64" t="s">
        <v>263</v>
      </c>
      <c r="C433" s="64" t="s">
        <v>1544</v>
      </c>
      <c r="D433" s="64" t="s">
        <v>8</v>
      </c>
      <c r="E433" s="330" t="s">
        <v>1557</v>
      </c>
      <c r="F433" s="64" t="s">
        <v>1558</v>
      </c>
      <c r="G433" s="64" t="s">
        <v>1228</v>
      </c>
      <c r="H433" s="82">
        <v>1</v>
      </c>
      <c r="I433" s="64" t="s">
        <v>18</v>
      </c>
      <c r="J433" s="64">
        <v>9</v>
      </c>
      <c r="K433" s="64">
        <v>9</v>
      </c>
      <c r="L433" s="87"/>
      <c r="M433" s="64">
        <v>9</v>
      </c>
      <c r="N433" s="64">
        <v>9</v>
      </c>
      <c r="O433" s="84"/>
      <c r="P433" s="64">
        <v>9</v>
      </c>
      <c r="Q433" s="64">
        <v>9</v>
      </c>
      <c r="R433" s="85"/>
      <c r="S433" s="64">
        <v>9</v>
      </c>
      <c r="T433" s="64">
        <v>9</v>
      </c>
      <c r="U433" s="61"/>
      <c r="V433" s="64">
        <v>9</v>
      </c>
      <c r="W433" s="64">
        <v>9</v>
      </c>
      <c r="X433" s="448"/>
      <c r="Y433" s="450">
        <v>9</v>
      </c>
      <c r="Z433" s="432">
        <v>9</v>
      </c>
      <c r="AA433" s="184"/>
      <c r="AB433" s="315"/>
      <c r="AC433" s="315"/>
      <c r="AD433" s="315"/>
      <c r="AE433" s="557"/>
      <c r="AF433" s="557"/>
      <c r="AG433" s="557"/>
      <c r="AH433" s="527">
        <f>Y433</f>
        <v>9</v>
      </c>
      <c r="AI433" s="64">
        <f>Z433</f>
        <v>9</v>
      </c>
      <c r="AJ433" s="96">
        <f t="shared" si="67"/>
        <v>1</v>
      </c>
      <c r="AK433" s="96">
        <f t="shared" si="70"/>
        <v>1</v>
      </c>
      <c r="AL433" s="64" t="s">
        <v>4072</v>
      </c>
    </row>
    <row r="434" spans="1:38" s="77" customFormat="1" ht="15.75" hidden="1" customHeight="1" x14ac:dyDescent="0.25">
      <c r="A434" s="64">
        <v>166</v>
      </c>
      <c r="B434" s="64" t="s">
        <v>263</v>
      </c>
      <c r="C434" s="64" t="s">
        <v>1544</v>
      </c>
      <c r="D434" s="64" t="s">
        <v>8</v>
      </c>
      <c r="E434" s="330" t="s">
        <v>1559</v>
      </c>
      <c r="F434" s="64" t="s">
        <v>1560</v>
      </c>
      <c r="G434" s="64" t="s">
        <v>1228</v>
      </c>
      <c r="H434" s="82">
        <v>1</v>
      </c>
      <c r="I434" s="64" t="s">
        <v>18</v>
      </c>
      <c r="J434" s="64">
        <v>4</v>
      </c>
      <c r="K434" s="97">
        <v>5</v>
      </c>
      <c r="L434" s="98"/>
      <c r="M434" s="64">
        <v>5</v>
      </c>
      <c r="N434" s="97">
        <v>5</v>
      </c>
      <c r="O434" s="99"/>
      <c r="P434" s="64">
        <v>5</v>
      </c>
      <c r="Q434" s="97">
        <v>5</v>
      </c>
      <c r="R434" s="100"/>
      <c r="S434" s="64">
        <v>6</v>
      </c>
      <c r="T434" s="64">
        <v>6</v>
      </c>
      <c r="U434" s="61"/>
      <c r="V434" s="446">
        <v>5</v>
      </c>
      <c r="W434" s="446">
        <v>5</v>
      </c>
      <c r="X434" s="448"/>
      <c r="Y434" s="450">
        <v>2</v>
      </c>
      <c r="Z434" s="432">
        <v>2</v>
      </c>
      <c r="AA434" s="184"/>
      <c r="AB434" s="315"/>
      <c r="AC434" s="315"/>
      <c r="AD434" s="315"/>
      <c r="AE434" s="557"/>
      <c r="AF434" s="557"/>
      <c r="AG434" s="557"/>
      <c r="AH434" s="527">
        <f t="shared" ref="AH434:AH451" si="71">J434+M434+P434+S434+V434+Y434</f>
        <v>27</v>
      </c>
      <c r="AI434" s="64">
        <f t="shared" ref="AI434:AI451" si="72">K434+N434+Q434+T434+W434+Z434</f>
        <v>28</v>
      </c>
      <c r="AJ434" s="96">
        <f t="shared" si="67"/>
        <v>0.9642857142857143</v>
      </c>
      <c r="AK434" s="96">
        <f t="shared" si="70"/>
        <v>0.9642857142857143</v>
      </c>
      <c r="AL434" s="64" t="s">
        <v>4072</v>
      </c>
    </row>
    <row r="435" spans="1:38" s="77" customFormat="1" ht="15.75" hidden="1" customHeight="1" x14ac:dyDescent="0.25">
      <c r="A435" s="64">
        <v>432</v>
      </c>
      <c r="B435" s="64" t="s">
        <v>828</v>
      </c>
      <c r="C435" s="64" t="s">
        <v>2044</v>
      </c>
      <c r="D435" s="64" t="s">
        <v>1254</v>
      </c>
      <c r="E435" s="327" t="s">
        <v>2045</v>
      </c>
      <c r="F435" s="120" t="s">
        <v>2046</v>
      </c>
      <c r="G435" s="86" t="s">
        <v>1224</v>
      </c>
      <c r="H435" s="117">
        <v>1</v>
      </c>
      <c r="I435" s="64" t="s">
        <v>18</v>
      </c>
      <c r="J435" s="14"/>
      <c r="K435" s="14"/>
      <c r="L435" s="21"/>
      <c r="M435" s="14"/>
      <c r="N435" s="14"/>
      <c r="O435" s="21"/>
      <c r="P435" s="14"/>
      <c r="Q435" s="14"/>
      <c r="R435" s="21"/>
      <c r="S435" s="14"/>
      <c r="T435" s="14"/>
      <c r="U435" s="21"/>
      <c r="V435" s="14"/>
      <c r="W435" s="14"/>
      <c r="X435" s="21"/>
      <c r="Y435" s="14"/>
      <c r="Z435" s="48"/>
      <c r="AA435" s="184"/>
      <c r="AB435" s="315"/>
      <c r="AC435" s="315"/>
      <c r="AD435" s="315"/>
      <c r="AE435" s="557"/>
      <c r="AF435" s="557"/>
      <c r="AG435" s="557"/>
      <c r="AH435" s="527">
        <f t="shared" si="71"/>
        <v>0</v>
      </c>
      <c r="AI435" s="64">
        <f t="shared" si="72"/>
        <v>0</v>
      </c>
      <c r="AJ435" s="96" t="e">
        <f t="shared" si="67"/>
        <v>#DIV/0!</v>
      </c>
      <c r="AK435" s="96" t="e">
        <f t="shared" si="70"/>
        <v>#DIV/0!</v>
      </c>
      <c r="AL435" s="64" t="s">
        <v>4070</v>
      </c>
    </row>
    <row r="436" spans="1:38" s="77" customFormat="1" ht="15.75" hidden="1" customHeight="1" x14ac:dyDescent="0.25">
      <c r="A436" s="64">
        <v>433</v>
      </c>
      <c r="B436" s="64" t="s">
        <v>828</v>
      </c>
      <c r="C436" s="64" t="s">
        <v>2044</v>
      </c>
      <c r="D436" s="64" t="s">
        <v>1225</v>
      </c>
      <c r="E436" s="327" t="s">
        <v>2047</v>
      </c>
      <c r="F436" s="120" t="s">
        <v>2048</v>
      </c>
      <c r="G436" s="86" t="s">
        <v>1224</v>
      </c>
      <c r="H436" s="117">
        <v>1</v>
      </c>
      <c r="I436" s="64" t="s">
        <v>18</v>
      </c>
      <c r="J436" s="14"/>
      <c r="K436" s="14"/>
      <c r="L436" s="21"/>
      <c r="M436" s="14"/>
      <c r="N436" s="14"/>
      <c r="O436" s="13"/>
      <c r="P436" s="14"/>
      <c r="Q436" s="14"/>
      <c r="R436" s="13"/>
      <c r="S436" s="14"/>
      <c r="T436" s="14"/>
      <c r="U436" s="21"/>
      <c r="V436" s="14"/>
      <c r="W436" s="14"/>
      <c r="X436" s="21"/>
      <c r="Y436" s="14"/>
      <c r="Z436" s="48"/>
      <c r="AA436" s="184"/>
      <c r="AB436" s="315"/>
      <c r="AC436" s="315"/>
      <c r="AD436" s="315"/>
      <c r="AE436" s="557"/>
      <c r="AF436" s="557"/>
      <c r="AG436" s="557"/>
      <c r="AH436" s="527">
        <f t="shared" si="71"/>
        <v>0</v>
      </c>
      <c r="AI436" s="64">
        <f t="shared" si="72"/>
        <v>0</v>
      </c>
      <c r="AJ436" s="96" t="e">
        <f t="shared" si="67"/>
        <v>#DIV/0!</v>
      </c>
      <c r="AK436" s="96" t="e">
        <f t="shared" si="70"/>
        <v>#DIV/0!</v>
      </c>
      <c r="AL436" s="64" t="s">
        <v>4070</v>
      </c>
    </row>
    <row r="437" spans="1:38" s="77" customFormat="1" ht="15.75" hidden="1" customHeight="1" x14ac:dyDescent="0.25">
      <c r="A437" s="64">
        <v>434</v>
      </c>
      <c r="B437" s="64" t="s">
        <v>828</v>
      </c>
      <c r="C437" s="64" t="s">
        <v>2044</v>
      </c>
      <c r="D437" s="64" t="s">
        <v>1230</v>
      </c>
      <c r="E437" s="327" t="s">
        <v>2049</v>
      </c>
      <c r="F437" s="120" t="s">
        <v>2050</v>
      </c>
      <c r="G437" s="64" t="s">
        <v>1238</v>
      </c>
      <c r="H437" s="117">
        <v>1</v>
      </c>
      <c r="I437" s="64" t="s">
        <v>18</v>
      </c>
      <c r="J437" s="14"/>
      <c r="K437" s="14"/>
      <c r="L437" s="21"/>
      <c r="M437" s="14"/>
      <c r="N437" s="14"/>
      <c r="O437" s="13"/>
      <c r="P437" s="308">
        <v>5867</v>
      </c>
      <c r="Q437" s="308">
        <v>5867</v>
      </c>
      <c r="R437" s="10"/>
      <c r="S437" s="14"/>
      <c r="T437" s="14"/>
      <c r="U437" s="21"/>
      <c r="V437" s="14"/>
      <c r="W437" s="48"/>
      <c r="X437" s="21"/>
      <c r="Y437" s="7">
        <v>7479</v>
      </c>
      <c r="Z437" s="7">
        <v>7479</v>
      </c>
      <c r="AA437" s="184"/>
      <c r="AB437" s="315"/>
      <c r="AC437" s="315"/>
      <c r="AD437" s="315"/>
      <c r="AE437" s="557"/>
      <c r="AF437" s="557"/>
      <c r="AG437" s="557"/>
      <c r="AH437" s="527">
        <f t="shared" si="71"/>
        <v>13346</v>
      </c>
      <c r="AI437" s="64">
        <f t="shared" si="72"/>
        <v>13346</v>
      </c>
      <c r="AJ437" s="96">
        <f t="shared" si="67"/>
        <v>1</v>
      </c>
      <c r="AK437" s="96">
        <f t="shared" si="70"/>
        <v>1</v>
      </c>
      <c r="AL437" s="64" t="s">
        <v>4072</v>
      </c>
    </row>
    <row r="438" spans="1:38" s="77" customFormat="1" ht="15.75" hidden="1" customHeight="1" x14ac:dyDescent="0.25">
      <c r="A438" s="64">
        <v>435</v>
      </c>
      <c r="B438" s="64" t="s">
        <v>828</v>
      </c>
      <c r="C438" s="64" t="s">
        <v>2044</v>
      </c>
      <c r="D438" s="64" t="s">
        <v>8</v>
      </c>
      <c r="E438" s="327" t="s">
        <v>2051</v>
      </c>
      <c r="F438" s="120" t="s">
        <v>2052</v>
      </c>
      <c r="G438" s="86" t="s">
        <v>1228</v>
      </c>
      <c r="H438" s="117">
        <v>1</v>
      </c>
      <c r="I438" s="64" t="s">
        <v>18</v>
      </c>
      <c r="J438" s="9">
        <v>429</v>
      </c>
      <c r="K438" s="9">
        <v>429</v>
      </c>
      <c r="L438" s="10" t="s">
        <v>26</v>
      </c>
      <c r="M438" s="9">
        <v>465</v>
      </c>
      <c r="N438" s="9">
        <v>465</v>
      </c>
      <c r="O438" s="10" t="s">
        <v>26</v>
      </c>
      <c r="P438" s="32">
        <v>490</v>
      </c>
      <c r="Q438" s="32">
        <v>490</v>
      </c>
      <c r="R438" s="10"/>
      <c r="S438" s="9">
        <v>319</v>
      </c>
      <c r="T438" s="9">
        <v>319</v>
      </c>
      <c r="U438" s="10" t="s">
        <v>3211</v>
      </c>
      <c r="V438" s="9">
        <v>379</v>
      </c>
      <c r="W438" s="5">
        <v>379</v>
      </c>
      <c r="X438" s="10"/>
      <c r="Y438" s="9">
        <v>441</v>
      </c>
      <c r="Z438" s="9">
        <v>441</v>
      </c>
      <c r="AA438" s="184"/>
      <c r="AB438" s="315"/>
      <c r="AC438" s="315"/>
      <c r="AD438" s="315"/>
      <c r="AE438" s="557"/>
      <c r="AF438" s="557"/>
      <c r="AG438" s="557"/>
      <c r="AH438" s="527">
        <f t="shared" si="71"/>
        <v>2523</v>
      </c>
      <c r="AI438" s="64">
        <f t="shared" si="72"/>
        <v>2523</v>
      </c>
      <c r="AJ438" s="96">
        <f t="shared" si="67"/>
        <v>1</v>
      </c>
      <c r="AK438" s="96">
        <f t="shared" ref="AK438:AK469" si="73">+AJ438/H438</f>
        <v>1</v>
      </c>
      <c r="AL438" s="64" t="s">
        <v>4072</v>
      </c>
    </row>
    <row r="439" spans="1:38" s="77" customFormat="1" ht="15.75" hidden="1" customHeight="1" x14ac:dyDescent="0.25">
      <c r="A439" s="64">
        <v>436</v>
      </c>
      <c r="B439" s="64" t="s">
        <v>828</v>
      </c>
      <c r="C439" s="64" t="s">
        <v>2044</v>
      </c>
      <c r="D439" s="64" t="s">
        <v>8</v>
      </c>
      <c r="E439" s="327" t="s">
        <v>2053</v>
      </c>
      <c r="F439" s="120" t="s">
        <v>2054</v>
      </c>
      <c r="G439" s="86" t="s">
        <v>1228</v>
      </c>
      <c r="H439" s="117">
        <v>1</v>
      </c>
      <c r="I439" s="64" t="s">
        <v>18</v>
      </c>
      <c r="J439" s="9">
        <v>168</v>
      </c>
      <c r="K439" s="9">
        <v>168</v>
      </c>
      <c r="L439" s="10" t="s">
        <v>26</v>
      </c>
      <c r="M439" s="9">
        <v>118</v>
      </c>
      <c r="N439" s="9">
        <v>118</v>
      </c>
      <c r="O439" s="10" t="s">
        <v>26</v>
      </c>
      <c r="P439" s="32">
        <v>256</v>
      </c>
      <c r="Q439" s="32">
        <v>256</v>
      </c>
      <c r="R439" s="10"/>
      <c r="S439" s="9">
        <v>85</v>
      </c>
      <c r="T439" s="9">
        <v>85</v>
      </c>
      <c r="U439" s="10" t="s">
        <v>3212</v>
      </c>
      <c r="V439" s="9">
        <v>175</v>
      </c>
      <c r="W439" s="5">
        <v>175</v>
      </c>
      <c r="X439" s="10"/>
      <c r="Y439" s="9">
        <v>161</v>
      </c>
      <c r="Z439" s="9">
        <v>161</v>
      </c>
      <c r="AA439" s="184"/>
      <c r="AB439" s="315"/>
      <c r="AC439" s="315"/>
      <c r="AD439" s="315"/>
      <c r="AE439" s="557"/>
      <c r="AF439" s="557"/>
      <c r="AG439" s="557"/>
      <c r="AH439" s="527">
        <f t="shared" si="71"/>
        <v>963</v>
      </c>
      <c r="AI439" s="64">
        <f t="shared" si="72"/>
        <v>963</v>
      </c>
      <c r="AJ439" s="96">
        <f t="shared" si="67"/>
        <v>1</v>
      </c>
      <c r="AK439" s="96">
        <f t="shared" si="73"/>
        <v>1</v>
      </c>
      <c r="AL439" s="64" t="s">
        <v>4072</v>
      </c>
    </row>
    <row r="440" spans="1:38" s="77" customFormat="1" ht="15.75" hidden="1" customHeight="1" x14ac:dyDescent="0.25">
      <c r="A440" s="64">
        <v>437</v>
      </c>
      <c r="B440" s="64" t="s">
        <v>828</v>
      </c>
      <c r="C440" s="64" t="s">
        <v>2044</v>
      </c>
      <c r="D440" s="64" t="s">
        <v>1230</v>
      </c>
      <c r="E440" s="327" t="s">
        <v>2055</v>
      </c>
      <c r="F440" s="120" t="s">
        <v>2056</v>
      </c>
      <c r="G440" s="64" t="s">
        <v>1238</v>
      </c>
      <c r="H440" s="117">
        <v>1</v>
      </c>
      <c r="I440" s="64" t="s">
        <v>18</v>
      </c>
      <c r="J440" s="14"/>
      <c r="K440" s="14"/>
      <c r="L440" s="21"/>
      <c r="M440" s="14"/>
      <c r="N440" s="14"/>
      <c r="O440" s="13"/>
      <c r="P440" s="269">
        <v>1395</v>
      </c>
      <c r="Q440" s="269">
        <v>1395</v>
      </c>
      <c r="R440" s="10"/>
      <c r="S440" s="14"/>
      <c r="T440" s="14"/>
      <c r="U440" s="21"/>
      <c r="V440" s="14"/>
      <c r="W440" s="48"/>
      <c r="X440" s="21"/>
      <c r="Y440" s="7">
        <v>3254</v>
      </c>
      <c r="Z440" s="7">
        <v>3254</v>
      </c>
      <c r="AA440" s="184"/>
      <c r="AB440" s="315"/>
      <c r="AC440" s="315"/>
      <c r="AD440" s="315"/>
      <c r="AE440" s="557"/>
      <c r="AF440" s="557"/>
      <c r="AG440" s="557"/>
      <c r="AH440" s="527">
        <f t="shared" si="71"/>
        <v>4649</v>
      </c>
      <c r="AI440" s="64">
        <f t="shared" si="72"/>
        <v>4649</v>
      </c>
      <c r="AJ440" s="96">
        <f t="shared" si="67"/>
        <v>1</v>
      </c>
      <c r="AK440" s="96">
        <f t="shared" si="73"/>
        <v>1</v>
      </c>
      <c r="AL440" s="64" t="s">
        <v>4072</v>
      </c>
    </row>
    <row r="441" spans="1:38" s="77" customFormat="1" ht="15.75" hidden="1" customHeight="1" x14ac:dyDescent="0.25">
      <c r="A441" s="64">
        <v>438</v>
      </c>
      <c r="B441" s="64" t="s">
        <v>828</v>
      </c>
      <c r="C441" s="64" t="s">
        <v>2044</v>
      </c>
      <c r="D441" s="64" t="s">
        <v>8</v>
      </c>
      <c r="E441" s="327" t="s">
        <v>2057</v>
      </c>
      <c r="F441" s="120" t="s">
        <v>2058</v>
      </c>
      <c r="G441" s="86" t="s">
        <v>1228</v>
      </c>
      <c r="H441" s="117">
        <v>1</v>
      </c>
      <c r="I441" s="64" t="s">
        <v>18</v>
      </c>
      <c r="J441" s="9">
        <v>14</v>
      </c>
      <c r="K441" s="9">
        <v>16</v>
      </c>
      <c r="L441" s="10" t="s">
        <v>26</v>
      </c>
      <c r="M441" s="9">
        <v>22</v>
      </c>
      <c r="N441" s="9">
        <v>24</v>
      </c>
      <c r="O441" s="10" t="s">
        <v>26</v>
      </c>
      <c r="P441" s="32">
        <v>24</v>
      </c>
      <c r="Q441" s="32">
        <v>24</v>
      </c>
      <c r="R441" s="10"/>
      <c r="S441" s="9">
        <v>11</v>
      </c>
      <c r="T441" s="9">
        <v>13</v>
      </c>
      <c r="U441" s="10" t="s">
        <v>3213</v>
      </c>
      <c r="V441" s="9">
        <v>19</v>
      </c>
      <c r="W441" s="5">
        <v>19</v>
      </c>
      <c r="X441" s="10"/>
      <c r="Y441" s="9">
        <v>4</v>
      </c>
      <c r="Z441" s="9">
        <v>6</v>
      </c>
      <c r="AA441" s="184"/>
      <c r="AB441" s="315"/>
      <c r="AC441" s="315"/>
      <c r="AD441" s="315"/>
      <c r="AE441" s="557"/>
      <c r="AF441" s="557"/>
      <c r="AG441" s="557"/>
      <c r="AH441" s="527">
        <f t="shared" si="71"/>
        <v>94</v>
      </c>
      <c r="AI441" s="64">
        <f t="shared" si="72"/>
        <v>102</v>
      </c>
      <c r="AJ441" s="96">
        <f t="shared" si="67"/>
        <v>0.92156862745098034</v>
      </c>
      <c r="AK441" s="96">
        <f t="shared" si="73"/>
        <v>0.92156862745098034</v>
      </c>
      <c r="AL441" s="64" t="s">
        <v>4072</v>
      </c>
    </row>
    <row r="442" spans="1:38" s="77" customFormat="1" ht="15.75" hidden="1" customHeight="1" x14ac:dyDescent="0.25">
      <c r="A442" s="64">
        <v>439</v>
      </c>
      <c r="B442" s="64" t="s">
        <v>828</v>
      </c>
      <c r="C442" s="64" t="s">
        <v>2044</v>
      </c>
      <c r="D442" s="64" t="s">
        <v>8</v>
      </c>
      <c r="E442" s="327" t="s">
        <v>2059</v>
      </c>
      <c r="F442" s="120" t="s">
        <v>2060</v>
      </c>
      <c r="G442" s="86" t="s">
        <v>1228</v>
      </c>
      <c r="H442" s="136">
        <v>0.8</v>
      </c>
      <c r="I442" s="64" t="s">
        <v>18</v>
      </c>
      <c r="J442" s="9">
        <v>91</v>
      </c>
      <c r="K442" s="9">
        <v>110</v>
      </c>
      <c r="L442" s="10" t="s">
        <v>26</v>
      </c>
      <c r="M442" s="9">
        <v>83</v>
      </c>
      <c r="N442" s="9">
        <v>105</v>
      </c>
      <c r="O442" s="10" t="s">
        <v>26</v>
      </c>
      <c r="P442" s="9">
        <v>114</v>
      </c>
      <c r="Q442" s="9">
        <v>149</v>
      </c>
      <c r="R442" s="10" t="s">
        <v>26</v>
      </c>
      <c r="S442" s="9">
        <v>52</v>
      </c>
      <c r="T442" s="9">
        <v>83</v>
      </c>
      <c r="U442" s="10" t="s">
        <v>3182</v>
      </c>
      <c r="V442" s="9">
        <v>128</v>
      </c>
      <c r="W442" s="5">
        <v>150</v>
      </c>
      <c r="X442" s="10"/>
      <c r="Y442" s="9">
        <v>109</v>
      </c>
      <c r="Z442" s="9">
        <v>142</v>
      </c>
      <c r="AA442" s="184"/>
      <c r="AB442" s="315"/>
      <c r="AC442" s="315"/>
      <c r="AD442" s="315"/>
      <c r="AE442" s="557"/>
      <c r="AF442" s="557"/>
      <c r="AG442" s="557"/>
      <c r="AH442" s="527">
        <f t="shared" si="71"/>
        <v>577</v>
      </c>
      <c r="AI442" s="64">
        <f t="shared" si="72"/>
        <v>739</v>
      </c>
      <c r="AJ442" s="96">
        <f t="shared" si="67"/>
        <v>0.78078484438430307</v>
      </c>
      <c r="AK442" s="96">
        <f t="shared" si="73"/>
        <v>0.97598105548037883</v>
      </c>
      <c r="AL442" s="64" t="s">
        <v>4073</v>
      </c>
    </row>
    <row r="443" spans="1:38" s="77" customFormat="1" ht="15.75" customHeight="1" x14ac:dyDescent="0.25">
      <c r="A443" s="64">
        <v>440</v>
      </c>
      <c r="B443" s="64" t="s">
        <v>2061</v>
      </c>
      <c r="C443" s="64" t="s">
        <v>2062</v>
      </c>
      <c r="D443" s="64" t="s">
        <v>1254</v>
      </c>
      <c r="E443" s="59" t="s">
        <v>2063</v>
      </c>
      <c r="F443" s="64" t="s">
        <v>2064</v>
      </c>
      <c r="G443" s="64" t="s">
        <v>1238</v>
      </c>
      <c r="H443" s="82">
        <v>1</v>
      </c>
      <c r="I443" s="82" t="s">
        <v>18</v>
      </c>
      <c r="J443" s="86">
        <v>1090</v>
      </c>
      <c r="K443" s="68">
        <v>1090</v>
      </c>
      <c r="L443" s="83" t="s">
        <v>26</v>
      </c>
      <c r="M443" s="86">
        <v>1515</v>
      </c>
      <c r="N443" s="68">
        <v>1515</v>
      </c>
      <c r="O443" s="67" t="s">
        <v>26</v>
      </c>
      <c r="P443" s="86">
        <v>1360</v>
      </c>
      <c r="Q443" s="68">
        <v>1360</v>
      </c>
      <c r="R443" s="67" t="s">
        <v>26</v>
      </c>
      <c r="S443" s="86">
        <v>1540</v>
      </c>
      <c r="T443" s="64">
        <v>1540</v>
      </c>
      <c r="U443" s="90" t="s">
        <v>4119</v>
      </c>
      <c r="V443" s="224">
        <v>2422</v>
      </c>
      <c r="W443" s="36">
        <v>2422</v>
      </c>
      <c r="X443" s="548" t="s">
        <v>4119</v>
      </c>
      <c r="Y443" s="224">
        <v>2298</v>
      </c>
      <c r="Z443" s="36">
        <v>2298</v>
      </c>
      <c r="AA443" s="549" t="s">
        <v>4103</v>
      </c>
      <c r="AB443" s="36">
        <f>SUM(AB445+AB449+AB456+AB460+AB463+AB466+AB471+AB474+AB477+20)</f>
        <v>721</v>
      </c>
      <c r="AC443" s="36">
        <v>721</v>
      </c>
      <c r="AD443" s="315" t="s">
        <v>4119</v>
      </c>
      <c r="AE443" s="119">
        <v>5314</v>
      </c>
      <c r="AF443" s="119">
        <v>5314</v>
      </c>
      <c r="AG443" s="557" t="s">
        <v>4119</v>
      </c>
      <c r="AH443" s="528">
        <f>J443+M443+P443+S443+V443+Y443</f>
        <v>10225</v>
      </c>
      <c r="AI443" s="107">
        <f t="shared" si="72"/>
        <v>10225</v>
      </c>
      <c r="AJ443" s="96">
        <f t="shared" si="67"/>
        <v>1</v>
      </c>
      <c r="AK443" s="96">
        <f t="shared" si="73"/>
        <v>1</v>
      </c>
      <c r="AL443" s="64" t="s">
        <v>4074</v>
      </c>
    </row>
    <row r="444" spans="1:38" s="77" customFormat="1" ht="15.75" customHeight="1" x14ac:dyDescent="0.25">
      <c r="A444" s="64">
        <v>441</v>
      </c>
      <c r="B444" s="64" t="s">
        <v>2061</v>
      </c>
      <c r="C444" s="64" t="s">
        <v>2062</v>
      </c>
      <c r="D444" s="64" t="s">
        <v>1225</v>
      </c>
      <c r="E444" s="59" t="s">
        <v>2065</v>
      </c>
      <c r="F444" s="64" t="s">
        <v>2066</v>
      </c>
      <c r="G444" s="64" t="s">
        <v>1238</v>
      </c>
      <c r="H444" s="82">
        <v>1</v>
      </c>
      <c r="I444" s="82" t="s">
        <v>18</v>
      </c>
      <c r="J444" s="86">
        <v>77</v>
      </c>
      <c r="K444" s="68">
        <v>77</v>
      </c>
      <c r="L444" s="83" t="s">
        <v>26</v>
      </c>
      <c r="M444" s="86">
        <v>862</v>
      </c>
      <c r="N444" s="68">
        <v>862</v>
      </c>
      <c r="O444" s="67" t="s">
        <v>26</v>
      </c>
      <c r="P444" s="86">
        <v>71</v>
      </c>
      <c r="Q444" s="68">
        <v>71</v>
      </c>
      <c r="R444" s="67" t="s">
        <v>26</v>
      </c>
      <c r="S444" s="86">
        <v>52</v>
      </c>
      <c r="T444" s="64">
        <v>52</v>
      </c>
      <c r="U444" s="90" t="s">
        <v>4119</v>
      </c>
      <c r="V444" s="224">
        <v>78</v>
      </c>
      <c r="W444" s="36">
        <v>78</v>
      </c>
      <c r="X444" s="548" t="s">
        <v>4119</v>
      </c>
      <c r="Y444" s="224">
        <v>44</v>
      </c>
      <c r="Z444" s="36">
        <v>44</v>
      </c>
      <c r="AA444" s="549" t="s">
        <v>4119</v>
      </c>
      <c r="AB444" s="36">
        <v>33</v>
      </c>
      <c r="AC444" s="36">
        <v>33</v>
      </c>
      <c r="AD444" s="315" t="s">
        <v>4119</v>
      </c>
      <c r="AE444" s="119">
        <v>196</v>
      </c>
      <c r="AF444" s="119">
        <v>196</v>
      </c>
      <c r="AG444" s="557" t="s">
        <v>4119</v>
      </c>
      <c r="AH444" s="528">
        <f>J444+M444+P444+S444+V444+Y444</f>
        <v>1184</v>
      </c>
      <c r="AI444" s="107">
        <f t="shared" si="72"/>
        <v>1184</v>
      </c>
      <c r="AJ444" s="96">
        <f t="shared" si="67"/>
        <v>1</v>
      </c>
      <c r="AK444" s="96">
        <f t="shared" si="73"/>
        <v>1</v>
      </c>
      <c r="AL444" s="64" t="s">
        <v>4072</v>
      </c>
    </row>
    <row r="445" spans="1:38" s="77" customFormat="1" ht="15.75" customHeight="1" x14ac:dyDescent="0.25">
      <c r="A445" s="64">
        <v>442</v>
      </c>
      <c r="B445" s="64" t="s">
        <v>2061</v>
      </c>
      <c r="C445" s="64" t="s">
        <v>2062</v>
      </c>
      <c r="D445" s="64" t="s">
        <v>1230</v>
      </c>
      <c r="E445" s="59" t="s">
        <v>2067</v>
      </c>
      <c r="F445" s="64" t="s">
        <v>2068</v>
      </c>
      <c r="G445" s="64" t="s">
        <v>1238</v>
      </c>
      <c r="H445" s="82">
        <v>1</v>
      </c>
      <c r="I445" s="82" t="s">
        <v>18</v>
      </c>
      <c r="J445" s="86">
        <v>170</v>
      </c>
      <c r="K445" s="101">
        <v>170</v>
      </c>
      <c r="L445" s="83" t="s">
        <v>26</v>
      </c>
      <c r="M445" s="86">
        <v>381</v>
      </c>
      <c r="N445" s="68">
        <v>381</v>
      </c>
      <c r="O445" s="67" t="s">
        <v>26</v>
      </c>
      <c r="P445" s="86">
        <v>414</v>
      </c>
      <c r="Q445" s="68">
        <v>414</v>
      </c>
      <c r="R445" s="67" t="s">
        <v>26</v>
      </c>
      <c r="S445" s="86">
        <v>608</v>
      </c>
      <c r="T445" s="64">
        <v>608</v>
      </c>
      <c r="U445" s="73" t="s">
        <v>3251</v>
      </c>
      <c r="V445" s="36">
        <v>386</v>
      </c>
      <c r="W445" s="36">
        <v>386</v>
      </c>
      <c r="X445" s="548" t="s">
        <v>3251</v>
      </c>
      <c r="Y445" s="224">
        <v>621</v>
      </c>
      <c r="Z445" s="36">
        <v>621</v>
      </c>
      <c r="AA445" s="548" t="s">
        <v>3406</v>
      </c>
      <c r="AB445" s="36">
        <v>2</v>
      </c>
      <c r="AC445" s="36">
        <v>2</v>
      </c>
      <c r="AD445" s="315" t="s">
        <v>4098</v>
      </c>
      <c r="AE445" s="119">
        <v>167</v>
      </c>
      <c r="AF445" s="119">
        <v>167</v>
      </c>
      <c r="AG445" s="557" t="s">
        <v>3251</v>
      </c>
      <c r="AH445" s="528">
        <f t="shared" si="71"/>
        <v>2580</v>
      </c>
      <c r="AI445" s="107">
        <f t="shared" si="72"/>
        <v>2580</v>
      </c>
      <c r="AJ445" s="96">
        <f t="shared" si="67"/>
        <v>1</v>
      </c>
      <c r="AK445" s="96">
        <f t="shared" si="73"/>
        <v>1</v>
      </c>
      <c r="AL445" s="64" t="s">
        <v>4072</v>
      </c>
    </row>
    <row r="446" spans="1:38" s="77" customFormat="1" ht="15.75" customHeight="1" x14ac:dyDescent="0.25">
      <c r="A446" s="64">
        <v>443</v>
      </c>
      <c r="B446" s="64" t="s">
        <v>2061</v>
      </c>
      <c r="C446" s="64" t="s">
        <v>2062</v>
      </c>
      <c r="D446" s="64" t="s">
        <v>8</v>
      </c>
      <c r="E446" s="324" t="s">
        <v>2069</v>
      </c>
      <c r="F446" s="64" t="s">
        <v>2068</v>
      </c>
      <c r="G446" s="64" t="s">
        <v>1228</v>
      </c>
      <c r="H446" s="82">
        <v>1</v>
      </c>
      <c r="I446" s="82" t="s">
        <v>18</v>
      </c>
      <c r="J446" s="64">
        <v>170</v>
      </c>
      <c r="K446" s="64">
        <v>170</v>
      </c>
      <c r="L446" s="87" t="s">
        <v>2557</v>
      </c>
      <c r="M446" s="64">
        <v>200</v>
      </c>
      <c r="N446" s="64">
        <v>200</v>
      </c>
      <c r="O446" s="84" t="s">
        <v>2562</v>
      </c>
      <c r="P446" s="64">
        <v>313</v>
      </c>
      <c r="Q446" s="64">
        <v>313</v>
      </c>
      <c r="R446" s="85" t="s">
        <v>2687</v>
      </c>
      <c r="S446" s="64">
        <v>526</v>
      </c>
      <c r="T446" s="64">
        <v>526</v>
      </c>
      <c r="U446" s="73" t="s">
        <v>2687</v>
      </c>
      <c r="V446" s="36">
        <v>259</v>
      </c>
      <c r="W446" s="36">
        <v>259</v>
      </c>
      <c r="X446" s="548" t="s">
        <v>2687</v>
      </c>
      <c r="Y446" s="36">
        <v>0</v>
      </c>
      <c r="Z446" s="36">
        <v>0</v>
      </c>
      <c r="AA446" s="548" t="s">
        <v>3406</v>
      </c>
      <c r="AB446" s="36">
        <v>0</v>
      </c>
      <c r="AC446" s="36">
        <v>0</v>
      </c>
      <c r="AD446" s="315" t="s">
        <v>4079</v>
      </c>
      <c r="AE446" s="119">
        <v>0</v>
      </c>
      <c r="AF446" s="119">
        <v>0</v>
      </c>
      <c r="AG446" s="557" t="s">
        <v>4076</v>
      </c>
      <c r="AH446" s="528">
        <f t="shared" si="71"/>
        <v>1468</v>
      </c>
      <c r="AI446" s="107">
        <f t="shared" si="72"/>
        <v>1468</v>
      </c>
      <c r="AJ446" s="96">
        <f t="shared" si="67"/>
        <v>1</v>
      </c>
      <c r="AK446" s="96">
        <f t="shared" si="73"/>
        <v>1</v>
      </c>
      <c r="AL446" s="64" t="s">
        <v>4072</v>
      </c>
    </row>
    <row r="447" spans="1:38" s="77" customFormat="1" ht="15.75" customHeight="1" x14ac:dyDescent="0.25">
      <c r="A447" s="64">
        <v>444</v>
      </c>
      <c r="B447" s="64" t="s">
        <v>2061</v>
      </c>
      <c r="C447" s="64" t="s">
        <v>2062</v>
      </c>
      <c r="D447" s="64" t="s">
        <v>8</v>
      </c>
      <c r="E447" s="324" t="s">
        <v>2070</v>
      </c>
      <c r="F447" s="64" t="s">
        <v>2068</v>
      </c>
      <c r="G447" s="64" t="s">
        <v>1228</v>
      </c>
      <c r="H447" s="82">
        <v>1</v>
      </c>
      <c r="I447" s="82" t="s">
        <v>18</v>
      </c>
      <c r="J447" s="64">
        <v>0</v>
      </c>
      <c r="K447" s="64">
        <v>0</v>
      </c>
      <c r="L447" s="70"/>
      <c r="M447" s="64">
        <v>180</v>
      </c>
      <c r="N447" s="64">
        <v>180</v>
      </c>
      <c r="O447" s="84" t="s">
        <v>2563</v>
      </c>
      <c r="P447" s="86">
        <v>100</v>
      </c>
      <c r="Q447" s="64">
        <v>100</v>
      </c>
      <c r="R447" s="85" t="s">
        <v>2688</v>
      </c>
      <c r="S447" s="86">
        <v>80</v>
      </c>
      <c r="T447" s="64">
        <v>80</v>
      </c>
      <c r="U447" s="73" t="s">
        <v>2688</v>
      </c>
      <c r="V447" s="224">
        <v>120</v>
      </c>
      <c r="W447" s="36">
        <v>120</v>
      </c>
      <c r="X447" s="548" t="s">
        <v>2688</v>
      </c>
      <c r="Y447" s="36">
        <v>621</v>
      </c>
      <c r="Z447" s="36">
        <v>621</v>
      </c>
      <c r="AA447" s="36" t="s">
        <v>2688</v>
      </c>
      <c r="AB447" s="36">
        <v>0</v>
      </c>
      <c r="AC447" s="36">
        <v>0</v>
      </c>
      <c r="AD447" s="315" t="s">
        <v>4079</v>
      </c>
      <c r="AE447" s="119">
        <v>0</v>
      </c>
      <c r="AF447" s="119">
        <v>0</v>
      </c>
      <c r="AG447" s="557" t="s">
        <v>4076</v>
      </c>
      <c r="AH447" s="528">
        <f t="shared" si="71"/>
        <v>1101</v>
      </c>
      <c r="AI447" s="107">
        <f t="shared" si="72"/>
        <v>1101</v>
      </c>
      <c r="AJ447" s="96">
        <f t="shared" si="67"/>
        <v>1</v>
      </c>
      <c r="AK447" s="96">
        <f t="shared" si="73"/>
        <v>1</v>
      </c>
      <c r="AL447" s="64" t="s">
        <v>4072</v>
      </c>
    </row>
    <row r="448" spans="1:38" s="77" customFormat="1" ht="15.75" customHeight="1" x14ac:dyDescent="0.25">
      <c r="A448" s="64">
        <v>445</v>
      </c>
      <c r="B448" s="64" t="s">
        <v>2061</v>
      </c>
      <c r="C448" s="64" t="s">
        <v>2062</v>
      </c>
      <c r="D448" s="64" t="s">
        <v>8</v>
      </c>
      <c r="E448" s="59" t="s">
        <v>2071</v>
      </c>
      <c r="F448" s="64" t="s">
        <v>2068</v>
      </c>
      <c r="G448" s="64" t="s">
        <v>1257</v>
      </c>
      <c r="H448" s="82">
        <v>1</v>
      </c>
      <c r="I448" s="82" t="s">
        <v>18</v>
      </c>
      <c r="J448" s="68">
        <v>0</v>
      </c>
      <c r="K448" s="101">
        <v>0</v>
      </c>
      <c r="L448" s="83" t="s">
        <v>26</v>
      </c>
      <c r="M448" s="86">
        <v>1</v>
      </c>
      <c r="N448" s="68">
        <v>1</v>
      </c>
      <c r="O448" s="67" t="s">
        <v>26</v>
      </c>
      <c r="P448" s="86">
        <v>1</v>
      </c>
      <c r="Q448" s="68">
        <v>1</v>
      </c>
      <c r="R448" s="67"/>
      <c r="S448" s="86">
        <v>2</v>
      </c>
      <c r="T448" s="64">
        <v>2</v>
      </c>
      <c r="U448" s="73" t="s">
        <v>3252</v>
      </c>
      <c r="V448" s="224">
        <v>7</v>
      </c>
      <c r="W448" s="36">
        <v>7</v>
      </c>
      <c r="X448" s="548" t="s">
        <v>3406</v>
      </c>
      <c r="Y448" s="36">
        <v>0</v>
      </c>
      <c r="Z448" s="36">
        <v>0</v>
      </c>
      <c r="AA448" s="548" t="s">
        <v>3406</v>
      </c>
      <c r="AB448" s="36">
        <v>2</v>
      </c>
      <c r="AC448" s="36">
        <v>2</v>
      </c>
      <c r="AD448" s="315" t="s">
        <v>4097</v>
      </c>
      <c r="AE448" s="119">
        <v>167</v>
      </c>
      <c r="AF448" s="119">
        <v>167</v>
      </c>
      <c r="AG448" s="557" t="s">
        <v>3252</v>
      </c>
      <c r="AH448" s="528">
        <f t="shared" si="71"/>
        <v>11</v>
      </c>
      <c r="AI448" s="107">
        <f t="shared" si="72"/>
        <v>11</v>
      </c>
      <c r="AJ448" s="96">
        <f t="shared" si="67"/>
        <v>1</v>
      </c>
      <c r="AK448" s="96">
        <f t="shared" si="73"/>
        <v>1</v>
      </c>
      <c r="AL448" s="64" t="s">
        <v>4072</v>
      </c>
    </row>
    <row r="449" spans="1:38" s="77" customFormat="1" ht="15.75" customHeight="1" x14ac:dyDescent="0.25">
      <c r="A449" s="64">
        <v>446</v>
      </c>
      <c r="B449" s="64" t="s">
        <v>2061</v>
      </c>
      <c r="C449" s="64" t="s">
        <v>2062</v>
      </c>
      <c r="D449" s="64" t="s">
        <v>1230</v>
      </c>
      <c r="E449" s="59" t="s">
        <v>2072</v>
      </c>
      <c r="F449" s="64" t="s">
        <v>2073</v>
      </c>
      <c r="G449" s="64" t="s">
        <v>1257</v>
      </c>
      <c r="H449" s="82">
        <v>1</v>
      </c>
      <c r="I449" s="82" t="s">
        <v>18</v>
      </c>
      <c r="J449" s="86">
        <v>615</v>
      </c>
      <c r="K449" s="101">
        <v>615</v>
      </c>
      <c r="L449" s="83" t="s">
        <v>26</v>
      </c>
      <c r="M449" s="86">
        <v>575</v>
      </c>
      <c r="N449" s="68">
        <v>575</v>
      </c>
      <c r="O449" s="67" t="s">
        <v>26</v>
      </c>
      <c r="P449" s="86">
        <v>210</v>
      </c>
      <c r="Q449" s="68">
        <v>210</v>
      </c>
      <c r="R449" s="67" t="s">
        <v>26</v>
      </c>
      <c r="S449" s="68">
        <v>0</v>
      </c>
      <c r="T449" s="68">
        <v>0</v>
      </c>
      <c r="U449" s="67" t="s">
        <v>26</v>
      </c>
      <c r="V449" s="119">
        <v>0</v>
      </c>
      <c r="W449" s="36">
        <v>0</v>
      </c>
      <c r="X449" s="548" t="s">
        <v>3406</v>
      </c>
      <c r="Y449" s="224">
        <v>393</v>
      </c>
      <c r="Z449" s="36">
        <v>393</v>
      </c>
      <c r="AA449" s="548" t="s">
        <v>3406</v>
      </c>
      <c r="AB449" s="36">
        <f>SUM(AB450+AB451)</f>
        <v>128</v>
      </c>
      <c r="AC449" s="36">
        <v>128</v>
      </c>
      <c r="AD449" s="315" t="s">
        <v>4102</v>
      </c>
      <c r="AE449" s="572">
        <v>0</v>
      </c>
      <c r="AF449" s="119">
        <v>0</v>
      </c>
      <c r="AG449" s="557" t="s">
        <v>4107</v>
      </c>
      <c r="AH449" s="528">
        <f t="shared" si="71"/>
        <v>1793</v>
      </c>
      <c r="AI449" s="107">
        <f t="shared" si="72"/>
        <v>1793</v>
      </c>
      <c r="AJ449" s="96">
        <f t="shared" si="67"/>
        <v>1</v>
      </c>
      <c r="AK449" s="96">
        <f t="shared" si="73"/>
        <v>1</v>
      </c>
      <c r="AL449" s="64" t="s">
        <v>4071</v>
      </c>
    </row>
    <row r="450" spans="1:38" s="77" customFormat="1" ht="15.75" customHeight="1" x14ac:dyDescent="0.25">
      <c r="A450" s="64">
        <v>447</v>
      </c>
      <c r="B450" s="64" t="s">
        <v>2061</v>
      </c>
      <c r="C450" s="64" t="s">
        <v>2062</v>
      </c>
      <c r="D450" s="64" t="s">
        <v>8</v>
      </c>
      <c r="E450" s="357" t="s">
        <v>2074</v>
      </c>
      <c r="F450" s="64" t="s">
        <v>2068</v>
      </c>
      <c r="G450" s="64" t="s">
        <v>1371</v>
      </c>
      <c r="H450" s="82">
        <v>1</v>
      </c>
      <c r="I450" s="82" t="s">
        <v>18</v>
      </c>
      <c r="J450" s="86">
        <v>0</v>
      </c>
      <c r="K450" s="101">
        <v>0</v>
      </c>
      <c r="L450" s="87"/>
      <c r="M450" s="86">
        <v>0</v>
      </c>
      <c r="N450" s="64">
        <v>0</v>
      </c>
      <c r="O450" s="84" t="s">
        <v>2463</v>
      </c>
      <c r="P450" s="86">
        <v>0</v>
      </c>
      <c r="Q450" s="68">
        <v>0</v>
      </c>
      <c r="R450" s="85" t="s">
        <v>2689</v>
      </c>
      <c r="S450" s="64">
        <v>0</v>
      </c>
      <c r="T450" s="68">
        <v>0</v>
      </c>
      <c r="U450" s="67" t="s">
        <v>26</v>
      </c>
      <c r="V450" s="119">
        <v>0</v>
      </c>
      <c r="W450" s="36">
        <v>0</v>
      </c>
      <c r="X450" s="548" t="s">
        <v>3406</v>
      </c>
      <c r="Y450" s="36">
        <v>0</v>
      </c>
      <c r="Z450" s="36">
        <v>0</v>
      </c>
      <c r="AA450" s="548" t="s">
        <v>3406</v>
      </c>
      <c r="AB450" s="36">
        <v>120</v>
      </c>
      <c r="AC450" s="36">
        <v>120</v>
      </c>
      <c r="AD450" s="315" t="s">
        <v>2689</v>
      </c>
      <c r="AE450" s="119">
        <v>0</v>
      </c>
      <c r="AF450" s="119">
        <v>0</v>
      </c>
      <c r="AG450" s="557" t="s">
        <v>4076</v>
      </c>
      <c r="AH450" s="528">
        <f>J450+M450+P450+S450+V450+Y450</f>
        <v>0</v>
      </c>
      <c r="AI450" s="107">
        <f>K450+N450+Q450+T450+W450+Z450</f>
        <v>0</v>
      </c>
      <c r="AJ450" s="96" t="e">
        <f t="shared" si="67"/>
        <v>#DIV/0!</v>
      </c>
      <c r="AK450" s="96" t="e">
        <f t="shared" si="73"/>
        <v>#DIV/0!</v>
      </c>
      <c r="AL450" s="64" t="s">
        <v>4072</v>
      </c>
    </row>
    <row r="451" spans="1:38" s="77" customFormat="1" ht="15.75" customHeight="1" x14ac:dyDescent="0.25">
      <c r="A451" s="64">
        <v>448</v>
      </c>
      <c r="B451" s="64" t="s">
        <v>2061</v>
      </c>
      <c r="C451" s="64" t="s">
        <v>2062</v>
      </c>
      <c r="D451" s="64" t="s">
        <v>8</v>
      </c>
      <c r="E451" s="357" t="s">
        <v>2075</v>
      </c>
      <c r="F451" s="64" t="s">
        <v>2073</v>
      </c>
      <c r="G451" s="64" t="s">
        <v>1371</v>
      </c>
      <c r="H451" s="82">
        <v>1</v>
      </c>
      <c r="I451" s="82" t="s">
        <v>18</v>
      </c>
      <c r="J451" s="86">
        <v>615</v>
      </c>
      <c r="K451" s="101">
        <v>615</v>
      </c>
      <c r="L451" s="83" t="s">
        <v>26</v>
      </c>
      <c r="M451" s="86">
        <v>575</v>
      </c>
      <c r="N451" s="120">
        <v>575</v>
      </c>
      <c r="O451" s="102" t="s">
        <v>2564</v>
      </c>
      <c r="P451" s="86">
        <v>210</v>
      </c>
      <c r="Q451" s="68">
        <v>210</v>
      </c>
      <c r="R451" s="85" t="s">
        <v>2690</v>
      </c>
      <c r="S451" s="68">
        <v>0</v>
      </c>
      <c r="T451" s="68">
        <v>0</v>
      </c>
      <c r="U451" s="67" t="s">
        <v>26</v>
      </c>
      <c r="V451" s="119">
        <v>0</v>
      </c>
      <c r="W451" s="36">
        <v>0</v>
      </c>
      <c r="X451" s="548" t="s">
        <v>3406</v>
      </c>
      <c r="Y451" s="36">
        <v>393</v>
      </c>
      <c r="Z451" s="5">
        <v>393</v>
      </c>
      <c r="AA451" s="550" t="s">
        <v>4051</v>
      </c>
      <c r="AB451" s="5">
        <v>8</v>
      </c>
      <c r="AC451" s="5">
        <v>8</v>
      </c>
      <c r="AD451" s="183" t="s">
        <v>4099</v>
      </c>
      <c r="AE451" s="37">
        <v>0</v>
      </c>
      <c r="AF451" s="37">
        <v>0</v>
      </c>
      <c r="AG451" s="558" t="s">
        <v>4107</v>
      </c>
      <c r="AH451" s="528">
        <f t="shared" si="71"/>
        <v>1793</v>
      </c>
      <c r="AI451" s="107">
        <f t="shared" si="72"/>
        <v>1793</v>
      </c>
      <c r="AJ451" s="96">
        <f t="shared" si="67"/>
        <v>1</v>
      </c>
      <c r="AK451" s="96">
        <f t="shared" si="73"/>
        <v>1</v>
      </c>
      <c r="AL451" s="64" t="s">
        <v>4072</v>
      </c>
    </row>
    <row r="452" spans="1:38" s="77" customFormat="1" ht="15.75" customHeight="1" x14ac:dyDescent="0.25">
      <c r="A452" s="64">
        <v>449</v>
      </c>
      <c r="B452" s="64" t="s">
        <v>2061</v>
      </c>
      <c r="C452" s="64" t="s">
        <v>2062</v>
      </c>
      <c r="D452" s="64" t="s">
        <v>1230</v>
      </c>
      <c r="E452" s="327" t="s">
        <v>2076</v>
      </c>
      <c r="F452" s="64" t="s">
        <v>2077</v>
      </c>
      <c r="G452" s="64" t="s">
        <v>1257</v>
      </c>
      <c r="H452" s="82">
        <v>1</v>
      </c>
      <c r="I452" s="82" t="s">
        <v>18</v>
      </c>
      <c r="J452" s="86">
        <v>2</v>
      </c>
      <c r="K452" s="101">
        <v>2</v>
      </c>
      <c r="L452" s="83" t="s">
        <v>26</v>
      </c>
      <c r="M452" s="86">
        <v>2</v>
      </c>
      <c r="N452" s="68">
        <v>2</v>
      </c>
      <c r="O452" s="67" t="s">
        <v>26</v>
      </c>
      <c r="P452" s="551">
        <v>10</v>
      </c>
      <c r="Q452" s="68">
        <v>10</v>
      </c>
      <c r="R452" s="85" t="s">
        <v>2691</v>
      </c>
      <c r="S452" s="64">
        <v>8</v>
      </c>
      <c r="T452" s="64">
        <v>8</v>
      </c>
      <c r="U452" s="73" t="s">
        <v>3253</v>
      </c>
      <c r="V452" s="224">
        <v>1</v>
      </c>
      <c r="W452" s="36">
        <v>1</v>
      </c>
      <c r="X452" s="548" t="s">
        <v>3406</v>
      </c>
      <c r="Y452" s="224">
        <v>10</v>
      </c>
      <c r="Z452" s="36">
        <v>10</v>
      </c>
      <c r="AA452" s="548" t="s">
        <v>3406</v>
      </c>
      <c r="AB452" s="36">
        <v>6</v>
      </c>
      <c r="AC452" s="36">
        <v>6</v>
      </c>
      <c r="AD452" s="315" t="s">
        <v>3253</v>
      </c>
      <c r="AE452" s="119">
        <v>4</v>
      </c>
      <c r="AF452" s="119">
        <v>4</v>
      </c>
      <c r="AG452" s="557" t="s">
        <v>3253</v>
      </c>
      <c r="AH452" s="528">
        <f>J452+M452+P452+S452+V452+Y452</f>
        <v>33</v>
      </c>
      <c r="AI452" s="107">
        <f>K452+N452+Q452+T452+W452+Z452+AC452+AF452</f>
        <v>43</v>
      </c>
      <c r="AJ452" s="96">
        <f t="shared" si="67"/>
        <v>0.76744186046511631</v>
      </c>
      <c r="AK452" s="96">
        <f t="shared" si="73"/>
        <v>0.76744186046511631</v>
      </c>
      <c r="AL452" s="64" t="s">
        <v>4072</v>
      </c>
    </row>
    <row r="453" spans="1:38" s="77" customFormat="1" ht="15.75" customHeight="1" x14ac:dyDescent="0.25">
      <c r="A453" s="64">
        <v>450</v>
      </c>
      <c r="B453" s="64" t="s">
        <v>2061</v>
      </c>
      <c r="C453" s="64" t="s">
        <v>2062</v>
      </c>
      <c r="D453" s="64" t="s">
        <v>8</v>
      </c>
      <c r="E453" s="139" t="s">
        <v>3750</v>
      </c>
      <c r="F453" s="64" t="s">
        <v>2078</v>
      </c>
      <c r="G453" s="64" t="s">
        <v>1228</v>
      </c>
      <c r="H453" s="82">
        <v>1</v>
      </c>
      <c r="I453" s="82" t="s">
        <v>18</v>
      </c>
      <c r="J453" s="64">
        <v>3</v>
      </c>
      <c r="K453" s="101">
        <v>3</v>
      </c>
      <c r="L453" s="109" t="s">
        <v>2558</v>
      </c>
      <c r="M453" s="64">
        <v>2</v>
      </c>
      <c r="N453" s="68">
        <v>2</v>
      </c>
      <c r="O453" s="84" t="s">
        <v>2464</v>
      </c>
      <c r="P453" s="64">
        <v>59</v>
      </c>
      <c r="Q453" s="68">
        <v>59</v>
      </c>
      <c r="R453" s="85" t="s">
        <v>2692</v>
      </c>
      <c r="S453" s="121">
        <v>8</v>
      </c>
      <c r="T453" s="122">
        <v>8</v>
      </c>
      <c r="U453" s="73" t="s">
        <v>2692</v>
      </c>
      <c r="V453" s="36">
        <v>7</v>
      </c>
      <c r="W453" s="36">
        <v>7</v>
      </c>
      <c r="X453" s="548" t="s">
        <v>2692</v>
      </c>
      <c r="Y453" s="36">
        <v>11</v>
      </c>
      <c r="Z453" s="36">
        <v>11</v>
      </c>
      <c r="AA453" s="548" t="s">
        <v>4052</v>
      </c>
      <c r="AB453" s="36">
        <v>15</v>
      </c>
      <c r="AC453" s="36">
        <v>15</v>
      </c>
      <c r="AD453" s="315" t="s">
        <v>2692</v>
      </c>
      <c r="AE453" s="119">
        <v>12</v>
      </c>
      <c r="AF453" s="119">
        <v>6</v>
      </c>
      <c r="AG453" s="557" t="s">
        <v>2692</v>
      </c>
      <c r="AH453" s="528">
        <f>J453+M453+P453+S453+V453+Y453+AB453+AE453</f>
        <v>117</v>
      </c>
      <c r="AI453" s="107">
        <f>K453+N453+Q453+T453+W453+Z453+AC453+AF453</f>
        <v>111</v>
      </c>
      <c r="AJ453" s="96">
        <f t="shared" si="67"/>
        <v>1.0540540540540539</v>
      </c>
      <c r="AK453" s="96">
        <f t="shared" si="73"/>
        <v>1.0540540540540539</v>
      </c>
      <c r="AL453" s="64" t="s">
        <v>4072</v>
      </c>
    </row>
    <row r="454" spans="1:38" s="77" customFormat="1" ht="15.75" customHeight="1" x14ac:dyDescent="0.25">
      <c r="A454" s="64">
        <v>451</v>
      </c>
      <c r="B454" s="64" t="s">
        <v>2061</v>
      </c>
      <c r="C454" s="64" t="s">
        <v>2062</v>
      </c>
      <c r="D454" s="64" t="s">
        <v>8</v>
      </c>
      <c r="E454" s="324" t="s">
        <v>2079</v>
      </c>
      <c r="F454" s="64" t="s">
        <v>2078</v>
      </c>
      <c r="G454" s="64" t="s">
        <v>1228</v>
      </c>
      <c r="H454" s="82">
        <v>1</v>
      </c>
      <c r="I454" s="82" t="s">
        <v>18</v>
      </c>
      <c r="J454" s="64">
        <v>2</v>
      </c>
      <c r="K454" s="101">
        <v>2</v>
      </c>
      <c r="L454" s="109" t="s">
        <v>2559</v>
      </c>
      <c r="M454" s="64">
        <v>1</v>
      </c>
      <c r="N454" s="68">
        <v>1</v>
      </c>
      <c r="O454" s="84" t="s">
        <v>2465</v>
      </c>
      <c r="P454" s="64">
        <v>2</v>
      </c>
      <c r="Q454" s="68">
        <v>2</v>
      </c>
      <c r="R454" s="85" t="s">
        <v>2693</v>
      </c>
      <c r="S454" s="68">
        <v>0</v>
      </c>
      <c r="T454" s="68">
        <v>0</v>
      </c>
      <c r="U454" s="67" t="s">
        <v>26</v>
      </c>
      <c r="V454" s="36">
        <v>0</v>
      </c>
      <c r="W454" s="36">
        <v>0</v>
      </c>
      <c r="X454" s="548" t="s">
        <v>3406</v>
      </c>
      <c r="Y454" s="36">
        <v>0</v>
      </c>
      <c r="Z454" s="36">
        <v>0</v>
      </c>
      <c r="AA454" s="548" t="s">
        <v>3406</v>
      </c>
      <c r="AB454" s="36">
        <v>0</v>
      </c>
      <c r="AC454" s="36">
        <v>0</v>
      </c>
      <c r="AD454" s="315" t="s">
        <v>4079</v>
      </c>
      <c r="AE454" s="119">
        <v>0</v>
      </c>
      <c r="AF454" s="119">
        <v>0</v>
      </c>
      <c r="AG454" s="557" t="s">
        <v>4116</v>
      </c>
      <c r="AH454" s="528">
        <f t="shared" ref="AH454:AH482" si="74">J454+M454+P454+S454+V454+Y454</f>
        <v>5</v>
      </c>
      <c r="AI454" s="107">
        <f t="shared" ref="AI454:AI482" si="75">K454+N454+Q454+T454+W454+Z454</f>
        <v>5</v>
      </c>
      <c r="AJ454" s="96">
        <f t="shared" si="67"/>
        <v>1</v>
      </c>
      <c r="AK454" s="96">
        <f t="shared" si="73"/>
        <v>1</v>
      </c>
      <c r="AL454" s="64" t="s">
        <v>4072</v>
      </c>
    </row>
    <row r="455" spans="1:38" s="77" customFormat="1" ht="15.75" customHeight="1" x14ac:dyDescent="0.25">
      <c r="A455" s="64">
        <v>452</v>
      </c>
      <c r="B455" s="64" t="s">
        <v>2061</v>
      </c>
      <c r="C455" s="64" t="s">
        <v>2062</v>
      </c>
      <c r="D455" s="64" t="s">
        <v>8</v>
      </c>
      <c r="E455" s="330" t="s">
        <v>2080</v>
      </c>
      <c r="F455" s="64" t="s">
        <v>2081</v>
      </c>
      <c r="G455" s="64" t="s">
        <v>1371</v>
      </c>
      <c r="H455" s="82">
        <v>1</v>
      </c>
      <c r="I455" s="82" t="s">
        <v>18</v>
      </c>
      <c r="J455" s="68">
        <v>0</v>
      </c>
      <c r="K455" s="101">
        <v>0</v>
      </c>
      <c r="L455" s="83" t="s">
        <v>26</v>
      </c>
      <c r="M455" s="64">
        <v>60</v>
      </c>
      <c r="N455" s="64">
        <v>60</v>
      </c>
      <c r="O455" s="84" t="s">
        <v>2466</v>
      </c>
      <c r="P455" s="86">
        <v>0</v>
      </c>
      <c r="Q455" s="68">
        <v>0</v>
      </c>
      <c r="R455" s="90" t="s">
        <v>4091</v>
      </c>
      <c r="S455" s="96">
        <v>0</v>
      </c>
      <c r="T455" s="64">
        <v>0</v>
      </c>
      <c r="U455" s="73" t="s">
        <v>3254</v>
      </c>
      <c r="V455" s="224">
        <v>1</v>
      </c>
      <c r="W455" s="36">
        <v>1</v>
      </c>
      <c r="X455" s="548" t="s">
        <v>4092</v>
      </c>
      <c r="Y455" s="224">
        <v>20</v>
      </c>
      <c r="Z455" s="36">
        <v>20</v>
      </c>
      <c r="AA455" s="36" t="s">
        <v>4053</v>
      </c>
      <c r="AB455" s="36">
        <v>0</v>
      </c>
      <c r="AC455" s="36">
        <v>0</v>
      </c>
      <c r="AD455" s="315" t="s">
        <v>4100</v>
      </c>
      <c r="AE455" s="119">
        <v>4</v>
      </c>
      <c r="AF455" s="119">
        <v>4</v>
      </c>
      <c r="AG455" s="557" t="s">
        <v>4108</v>
      </c>
      <c r="AH455" s="528">
        <f t="shared" si="74"/>
        <v>81</v>
      </c>
      <c r="AI455" s="107">
        <f t="shared" si="75"/>
        <v>81</v>
      </c>
      <c r="AJ455" s="96">
        <f t="shared" si="67"/>
        <v>1</v>
      </c>
      <c r="AK455" s="96">
        <f t="shared" si="73"/>
        <v>1</v>
      </c>
      <c r="AL455" s="64" t="s">
        <v>4072</v>
      </c>
    </row>
    <row r="456" spans="1:38" s="77" customFormat="1" ht="15.75" customHeight="1" x14ac:dyDescent="0.25">
      <c r="A456" s="64">
        <v>453</v>
      </c>
      <c r="B456" s="64" t="s">
        <v>2061</v>
      </c>
      <c r="C456" s="64" t="s">
        <v>2062</v>
      </c>
      <c r="D456" s="64" t="s">
        <v>1230</v>
      </c>
      <c r="E456" s="327" t="s">
        <v>2082</v>
      </c>
      <c r="F456" s="64" t="s">
        <v>2068</v>
      </c>
      <c r="G456" s="64" t="s">
        <v>1257</v>
      </c>
      <c r="H456" s="82">
        <v>1</v>
      </c>
      <c r="I456" s="82" t="s">
        <v>18</v>
      </c>
      <c r="J456" s="86">
        <v>184</v>
      </c>
      <c r="K456" s="101">
        <v>184</v>
      </c>
      <c r="L456" s="83" t="s">
        <v>26</v>
      </c>
      <c r="M456" s="86">
        <v>95</v>
      </c>
      <c r="N456" s="68">
        <v>95</v>
      </c>
      <c r="O456" s="67" t="s">
        <v>26</v>
      </c>
      <c r="P456" s="86">
        <v>459</v>
      </c>
      <c r="Q456" s="68">
        <v>459</v>
      </c>
      <c r="R456" s="67" t="s">
        <v>26</v>
      </c>
      <c r="S456" s="86">
        <v>681</v>
      </c>
      <c r="T456" s="64">
        <v>681</v>
      </c>
      <c r="U456" s="552" t="s">
        <v>3255</v>
      </c>
      <c r="V456" s="119">
        <v>890</v>
      </c>
      <c r="W456" s="119">
        <v>890</v>
      </c>
      <c r="X456" s="548" t="s">
        <v>3255</v>
      </c>
      <c r="Y456" s="224">
        <v>1078</v>
      </c>
      <c r="Z456" s="36">
        <v>1078</v>
      </c>
      <c r="AA456" s="548" t="s">
        <v>3406</v>
      </c>
      <c r="AB456" s="36">
        <f>SUM(AB457+AB458+AB459)</f>
        <v>242</v>
      </c>
      <c r="AC456" s="36">
        <v>242</v>
      </c>
      <c r="AD456" s="315" t="s">
        <v>3255</v>
      </c>
      <c r="AE456" s="119">
        <v>81</v>
      </c>
      <c r="AF456" s="119">
        <v>81</v>
      </c>
      <c r="AG456" s="557" t="s">
        <v>3255</v>
      </c>
      <c r="AH456" s="528">
        <f t="shared" si="74"/>
        <v>3387</v>
      </c>
      <c r="AI456" s="107">
        <f t="shared" si="75"/>
        <v>3387</v>
      </c>
      <c r="AJ456" s="96">
        <f t="shared" si="67"/>
        <v>1</v>
      </c>
      <c r="AK456" s="96">
        <f t="shared" si="73"/>
        <v>1</v>
      </c>
      <c r="AL456" s="64" t="s">
        <v>4072</v>
      </c>
    </row>
    <row r="457" spans="1:38" s="77" customFormat="1" ht="15.75" customHeight="1" x14ac:dyDescent="0.25">
      <c r="A457" s="64">
        <v>454</v>
      </c>
      <c r="B457" s="64" t="s">
        <v>2061</v>
      </c>
      <c r="C457" s="64" t="s">
        <v>2062</v>
      </c>
      <c r="D457" s="64" t="s">
        <v>8</v>
      </c>
      <c r="E457" s="324" t="s">
        <v>2083</v>
      </c>
      <c r="F457" s="64" t="s">
        <v>2084</v>
      </c>
      <c r="G457" s="64" t="s">
        <v>1371</v>
      </c>
      <c r="H457" s="82">
        <v>1</v>
      </c>
      <c r="I457" s="82" t="s">
        <v>18</v>
      </c>
      <c r="J457" s="86">
        <v>5</v>
      </c>
      <c r="K457" s="101">
        <v>5</v>
      </c>
      <c r="L457" s="83" t="s">
        <v>26</v>
      </c>
      <c r="M457" s="86">
        <v>50</v>
      </c>
      <c r="N457" s="64">
        <v>50</v>
      </c>
      <c r="O457" s="84" t="s">
        <v>2565</v>
      </c>
      <c r="P457" s="86">
        <v>227</v>
      </c>
      <c r="Q457" s="68">
        <v>227</v>
      </c>
      <c r="R457" s="85" t="s">
        <v>2694</v>
      </c>
      <c r="S457" s="86">
        <v>571</v>
      </c>
      <c r="T457" s="64">
        <v>571</v>
      </c>
      <c r="U457" s="62" t="s">
        <v>2694</v>
      </c>
      <c r="V457" s="224">
        <v>231</v>
      </c>
      <c r="W457" s="36">
        <v>231</v>
      </c>
      <c r="X457" s="548" t="s">
        <v>3433</v>
      </c>
      <c r="Y457" s="224">
        <v>174</v>
      </c>
      <c r="Z457" s="36">
        <v>174</v>
      </c>
      <c r="AA457" s="36" t="s">
        <v>2694</v>
      </c>
      <c r="AB457" s="36">
        <v>115</v>
      </c>
      <c r="AC457" s="36">
        <v>115</v>
      </c>
      <c r="AD457" s="315" t="s">
        <v>2694</v>
      </c>
      <c r="AE457" s="119">
        <v>28</v>
      </c>
      <c r="AF457" s="119">
        <v>28</v>
      </c>
      <c r="AG457" s="557" t="s">
        <v>2694</v>
      </c>
      <c r="AH457" s="528">
        <f t="shared" si="74"/>
        <v>1258</v>
      </c>
      <c r="AI457" s="107">
        <f t="shared" si="75"/>
        <v>1258</v>
      </c>
      <c r="AJ457" s="96">
        <f t="shared" si="67"/>
        <v>1</v>
      </c>
      <c r="AK457" s="96">
        <f t="shared" si="73"/>
        <v>1</v>
      </c>
      <c r="AL457" s="64" t="s">
        <v>4072</v>
      </c>
    </row>
    <row r="458" spans="1:38" s="77" customFormat="1" ht="15.75" customHeight="1" x14ac:dyDescent="0.25">
      <c r="A458" s="64">
        <v>455</v>
      </c>
      <c r="B458" s="64" t="s">
        <v>2061</v>
      </c>
      <c r="C458" s="64" t="s">
        <v>2062</v>
      </c>
      <c r="D458" s="64" t="s">
        <v>8</v>
      </c>
      <c r="E458" s="357" t="s">
        <v>2085</v>
      </c>
      <c r="F458" s="64" t="s">
        <v>2086</v>
      </c>
      <c r="G458" s="64" t="s">
        <v>1371</v>
      </c>
      <c r="H458" s="82">
        <v>1</v>
      </c>
      <c r="I458" s="82" t="s">
        <v>18</v>
      </c>
      <c r="J458" s="68">
        <v>0</v>
      </c>
      <c r="K458" s="101">
        <v>0</v>
      </c>
      <c r="L458" s="83" t="s">
        <v>26</v>
      </c>
      <c r="M458" s="64">
        <v>14</v>
      </c>
      <c r="N458" s="86">
        <v>14</v>
      </c>
      <c r="O458" s="84" t="s">
        <v>2467</v>
      </c>
      <c r="P458" s="64">
        <v>82</v>
      </c>
      <c r="Q458" s="68">
        <v>82</v>
      </c>
      <c r="R458" s="85" t="s">
        <v>2695</v>
      </c>
      <c r="S458" s="553">
        <v>110</v>
      </c>
      <c r="T458" s="64">
        <v>110</v>
      </c>
      <c r="U458" s="73" t="s">
        <v>4093</v>
      </c>
      <c r="V458" s="224">
        <v>349</v>
      </c>
      <c r="W458" s="224">
        <v>349</v>
      </c>
      <c r="X458" s="548" t="s">
        <v>3434</v>
      </c>
      <c r="Y458" s="36">
        <v>36</v>
      </c>
      <c r="Z458" s="36">
        <v>36</v>
      </c>
      <c r="AA458" s="36" t="s">
        <v>4054</v>
      </c>
      <c r="AB458" s="36">
        <v>27</v>
      </c>
      <c r="AC458" s="36">
        <v>27</v>
      </c>
      <c r="AD458" s="315" t="s">
        <v>2695</v>
      </c>
      <c r="AE458" s="119">
        <v>40</v>
      </c>
      <c r="AF458" s="119">
        <v>40</v>
      </c>
      <c r="AG458" s="557" t="s">
        <v>2695</v>
      </c>
      <c r="AH458" s="528">
        <f t="shared" si="74"/>
        <v>591</v>
      </c>
      <c r="AI458" s="107">
        <f t="shared" si="75"/>
        <v>591</v>
      </c>
      <c r="AJ458" s="96">
        <f t="shared" si="67"/>
        <v>1</v>
      </c>
      <c r="AK458" s="96">
        <f t="shared" si="73"/>
        <v>1</v>
      </c>
      <c r="AL458" s="64" t="s">
        <v>4072</v>
      </c>
    </row>
    <row r="459" spans="1:38" s="77" customFormat="1" ht="15.75" customHeight="1" x14ac:dyDescent="0.25">
      <c r="A459" s="64">
        <v>456</v>
      </c>
      <c r="B459" s="64" t="s">
        <v>2061</v>
      </c>
      <c r="C459" s="64" t="s">
        <v>2062</v>
      </c>
      <c r="D459" s="64" t="s">
        <v>8</v>
      </c>
      <c r="E459" s="357" t="s">
        <v>2087</v>
      </c>
      <c r="F459" s="64" t="s">
        <v>2088</v>
      </c>
      <c r="G459" s="64" t="s">
        <v>1371</v>
      </c>
      <c r="H459" s="82">
        <v>1</v>
      </c>
      <c r="I459" s="82" t="s">
        <v>18</v>
      </c>
      <c r="J459" s="86">
        <v>179</v>
      </c>
      <c r="K459" s="101">
        <v>179</v>
      </c>
      <c r="L459" s="87"/>
      <c r="M459" s="64">
        <v>31</v>
      </c>
      <c r="N459" s="64">
        <v>31</v>
      </c>
      <c r="O459" s="84" t="s">
        <v>2566</v>
      </c>
      <c r="P459" s="68">
        <v>150</v>
      </c>
      <c r="Q459" s="68">
        <v>150</v>
      </c>
      <c r="R459" s="85" t="s">
        <v>2696</v>
      </c>
      <c r="S459" s="68">
        <v>0</v>
      </c>
      <c r="T459" s="68">
        <v>0</v>
      </c>
      <c r="U459" s="67" t="s">
        <v>26</v>
      </c>
      <c r="V459" s="36">
        <v>310</v>
      </c>
      <c r="W459" s="36">
        <v>310</v>
      </c>
      <c r="X459" s="548" t="s">
        <v>3435</v>
      </c>
      <c r="Y459" s="36">
        <v>868</v>
      </c>
      <c r="Z459" s="36">
        <v>868</v>
      </c>
      <c r="AA459" s="36" t="s">
        <v>3435</v>
      </c>
      <c r="AB459" s="36">
        <v>100</v>
      </c>
      <c r="AC459" s="36">
        <v>100</v>
      </c>
      <c r="AD459" s="315" t="s">
        <v>3435</v>
      </c>
      <c r="AE459" s="119">
        <v>13</v>
      </c>
      <c r="AF459" s="119">
        <v>13</v>
      </c>
      <c r="AG459" s="557" t="s">
        <v>3435</v>
      </c>
      <c r="AH459" s="528">
        <f t="shared" si="74"/>
        <v>1538</v>
      </c>
      <c r="AI459" s="107">
        <f t="shared" si="75"/>
        <v>1538</v>
      </c>
      <c r="AJ459" s="96">
        <f t="shared" si="67"/>
        <v>1</v>
      </c>
      <c r="AK459" s="96">
        <f t="shared" si="73"/>
        <v>1</v>
      </c>
      <c r="AL459" s="64" t="s">
        <v>4072</v>
      </c>
    </row>
    <row r="460" spans="1:38" s="77" customFormat="1" ht="15.75" customHeight="1" x14ac:dyDescent="0.25">
      <c r="A460" s="64">
        <v>457</v>
      </c>
      <c r="B460" s="64" t="s">
        <v>2061</v>
      </c>
      <c r="C460" s="64" t="s">
        <v>2062</v>
      </c>
      <c r="D460" s="64" t="s">
        <v>1230</v>
      </c>
      <c r="E460" s="327" t="s">
        <v>2089</v>
      </c>
      <c r="F460" s="64" t="s">
        <v>2068</v>
      </c>
      <c r="G460" s="64" t="s">
        <v>1257</v>
      </c>
      <c r="H460" s="82">
        <v>1</v>
      </c>
      <c r="I460" s="82" t="s">
        <v>18</v>
      </c>
      <c r="J460" s="86">
        <v>120</v>
      </c>
      <c r="K460" s="101">
        <v>120</v>
      </c>
      <c r="L460" s="83" t="s">
        <v>26</v>
      </c>
      <c r="M460" s="86">
        <v>90</v>
      </c>
      <c r="N460" s="68">
        <v>90</v>
      </c>
      <c r="O460" s="67" t="s">
        <v>26</v>
      </c>
      <c r="P460" s="86">
        <v>177</v>
      </c>
      <c r="Q460" s="68">
        <v>177</v>
      </c>
      <c r="R460" s="67" t="s">
        <v>26</v>
      </c>
      <c r="S460" s="64">
        <v>56</v>
      </c>
      <c r="T460" s="64">
        <v>56</v>
      </c>
      <c r="U460" s="73" t="s">
        <v>3256</v>
      </c>
      <c r="V460" s="119">
        <v>305</v>
      </c>
      <c r="W460" s="119">
        <v>305</v>
      </c>
      <c r="X460" s="548" t="s">
        <v>3256</v>
      </c>
      <c r="Y460" s="224">
        <v>72</v>
      </c>
      <c r="Z460" s="36">
        <v>72</v>
      </c>
      <c r="AA460" s="548" t="s">
        <v>3406</v>
      </c>
      <c r="AB460" s="36">
        <f>SUM(AB461+AB462)</f>
        <v>13</v>
      </c>
      <c r="AC460" s="36">
        <v>13</v>
      </c>
      <c r="AD460" s="315" t="s">
        <v>3256</v>
      </c>
      <c r="AE460" s="119">
        <v>9</v>
      </c>
      <c r="AF460" s="119">
        <v>9</v>
      </c>
      <c r="AG460" s="557" t="s">
        <v>3256</v>
      </c>
      <c r="AH460" s="528">
        <f>J460+M460+P460+S460+V460+Y460</f>
        <v>820</v>
      </c>
      <c r="AI460" s="107">
        <f>K460+N460+Q460+T460+W460+Z460</f>
        <v>820</v>
      </c>
      <c r="AJ460" s="96">
        <f t="shared" ref="AJ460:AJ484" si="76">+AH460/AI460</f>
        <v>1</v>
      </c>
      <c r="AK460" s="96">
        <f t="shared" si="73"/>
        <v>1</v>
      </c>
      <c r="AL460" s="64" t="s">
        <v>4072</v>
      </c>
    </row>
    <row r="461" spans="1:38" s="77" customFormat="1" ht="15.75" customHeight="1" x14ac:dyDescent="0.25">
      <c r="A461" s="64">
        <v>458</v>
      </c>
      <c r="B461" s="64" t="s">
        <v>2061</v>
      </c>
      <c r="C461" s="64" t="s">
        <v>2062</v>
      </c>
      <c r="D461" s="64" t="s">
        <v>8</v>
      </c>
      <c r="E461" s="327" t="s">
        <v>2090</v>
      </c>
      <c r="F461" s="64" t="s">
        <v>2068</v>
      </c>
      <c r="G461" s="64" t="s">
        <v>1238</v>
      </c>
      <c r="H461" s="82">
        <v>1</v>
      </c>
      <c r="I461" s="82" t="s">
        <v>18</v>
      </c>
      <c r="J461" s="68">
        <v>0</v>
      </c>
      <c r="K461" s="101">
        <v>0</v>
      </c>
      <c r="L461" s="83" t="s">
        <v>26</v>
      </c>
      <c r="M461" s="68">
        <v>0</v>
      </c>
      <c r="N461" s="68">
        <v>0</v>
      </c>
      <c r="O461" s="67" t="s">
        <v>26</v>
      </c>
      <c r="P461" s="64">
        <v>0</v>
      </c>
      <c r="Q461" s="64">
        <v>0</v>
      </c>
      <c r="R461" s="85"/>
      <c r="S461" s="68">
        <v>0</v>
      </c>
      <c r="T461" s="68">
        <v>0</v>
      </c>
      <c r="U461" s="67" t="s">
        <v>26</v>
      </c>
      <c r="V461" s="36">
        <v>0</v>
      </c>
      <c r="W461" s="36">
        <v>0</v>
      </c>
      <c r="X461" s="548" t="s">
        <v>3406</v>
      </c>
      <c r="Y461" s="36">
        <v>0</v>
      </c>
      <c r="Z461" s="36">
        <v>0</v>
      </c>
      <c r="AA461" s="548" t="s">
        <v>3406</v>
      </c>
      <c r="AB461" s="36">
        <v>4</v>
      </c>
      <c r="AC461" s="36">
        <v>4</v>
      </c>
      <c r="AD461" s="315" t="s">
        <v>4101</v>
      </c>
      <c r="AE461" s="119">
        <v>0</v>
      </c>
      <c r="AF461" s="119">
        <v>0</v>
      </c>
      <c r="AG461" s="557" t="s">
        <v>4116</v>
      </c>
      <c r="AH461" s="528">
        <f t="shared" si="74"/>
        <v>0</v>
      </c>
      <c r="AI461" s="107">
        <f t="shared" si="75"/>
        <v>0</v>
      </c>
      <c r="AJ461" s="96" t="e">
        <f t="shared" si="76"/>
        <v>#DIV/0!</v>
      </c>
      <c r="AK461" s="96" t="e">
        <f t="shared" si="73"/>
        <v>#DIV/0!</v>
      </c>
      <c r="AL461" s="64" t="s">
        <v>4071</v>
      </c>
    </row>
    <row r="462" spans="1:38" s="77" customFormat="1" ht="15.75" customHeight="1" x14ac:dyDescent="0.25">
      <c r="A462" s="64">
        <v>459</v>
      </c>
      <c r="B462" s="64" t="s">
        <v>2061</v>
      </c>
      <c r="C462" s="64" t="s">
        <v>2062</v>
      </c>
      <c r="D462" s="64" t="s">
        <v>8</v>
      </c>
      <c r="E462" s="324" t="s">
        <v>2091</v>
      </c>
      <c r="F462" s="64" t="s">
        <v>2068</v>
      </c>
      <c r="G462" s="64" t="s">
        <v>1228</v>
      </c>
      <c r="H462" s="82">
        <v>1</v>
      </c>
      <c r="I462" s="82" t="s">
        <v>18</v>
      </c>
      <c r="J462" s="64">
        <v>120</v>
      </c>
      <c r="K462" s="64">
        <v>120</v>
      </c>
      <c r="L462" s="87" t="s">
        <v>2561</v>
      </c>
      <c r="M462" s="64">
        <v>90</v>
      </c>
      <c r="N462" s="71">
        <v>90</v>
      </c>
      <c r="O462" s="84" t="s">
        <v>2468</v>
      </c>
      <c r="P462" s="64">
        <v>177</v>
      </c>
      <c r="Q462" s="64">
        <v>177</v>
      </c>
      <c r="R462" s="85" t="s">
        <v>2696</v>
      </c>
      <c r="S462" s="64">
        <v>56</v>
      </c>
      <c r="T462" s="64">
        <v>56</v>
      </c>
      <c r="U462" s="73" t="s">
        <v>2696</v>
      </c>
      <c r="V462" s="36">
        <v>305</v>
      </c>
      <c r="W462" s="36">
        <v>305</v>
      </c>
      <c r="X462" s="548" t="s">
        <v>2696</v>
      </c>
      <c r="Y462" s="36">
        <v>72</v>
      </c>
      <c r="Z462" s="36">
        <v>72</v>
      </c>
      <c r="AA462" s="36" t="s">
        <v>2696</v>
      </c>
      <c r="AB462" s="36">
        <v>9</v>
      </c>
      <c r="AC462" s="36">
        <v>9</v>
      </c>
      <c r="AD462" s="315" t="s">
        <v>2696</v>
      </c>
      <c r="AE462" s="119">
        <v>9</v>
      </c>
      <c r="AF462" s="119">
        <v>9</v>
      </c>
      <c r="AG462" s="557" t="s">
        <v>2696</v>
      </c>
      <c r="AH462" s="528">
        <f t="shared" si="74"/>
        <v>820</v>
      </c>
      <c r="AI462" s="107">
        <f t="shared" si="75"/>
        <v>820</v>
      </c>
      <c r="AJ462" s="96">
        <f t="shared" si="76"/>
        <v>1</v>
      </c>
      <c r="AK462" s="96">
        <f t="shared" si="73"/>
        <v>1</v>
      </c>
      <c r="AL462" s="64" t="s">
        <v>4072</v>
      </c>
    </row>
    <row r="463" spans="1:38" s="77" customFormat="1" ht="15.75" customHeight="1" x14ac:dyDescent="0.25">
      <c r="A463" s="64">
        <v>460</v>
      </c>
      <c r="B463" s="64" t="s">
        <v>2061</v>
      </c>
      <c r="C463" s="64" t="s">
        <v>2062</v>
      </c>
      <c r="D463" s="64" t="s">
        <v>1230</v>
      </c>
      <c r="E463" s="327" t="s">
        <v>2092</v>
      </c>
      <c r="F463" s="64" t="s">
        <v>2093</v>
      </c>
      <c r="G463" s="64" t="s">
        <v>1257</v>
      </c>
      <c r="H463" s="82">
        <v>1</v>
      </c>
      <c r="I463" s="82" t="s">
        <v>18</v>
      </c>
      <c r="J463" s="86">
        <v>1</v>
      </c>
      <c r="K463" s="101">
        <v>1</v>
      </c>
      <c r="L463" s="83" t="s">
        <v>26</v>
      </c>
      <c r="M463" s="86">
        <v>161</v>
      </c>
      <c r="N463" s="68">
        <v>161</v>
      </c>
      <c r="O463" s="67" t="s">
        <v>26</v>
      </c>
      <c r="P463" s="86">
        <v>23</v>
      </c>
      <c r="Q463" s="68">
        <v>23</v>
      </c>
      <c r="R463" s="67" t="s">
        <v>26</v>
      </c>
      <c r="S463" s="64">
        <v>9</v>
      </c>
      <c r="T463" s="64">
        <v>9</v>
      </c>
      <c r="U463" s="73" t="s">
        <v>3257</v>
      </c>
      <c r="V463" s="119">
        <v>223</v>
      </c>
      <c r="W463" s="119">
        <v>223</v>
      </c>
      <c r="X463" s="548" t="s">
        <v>3406</v>
      </c>
      <c r="Y463" s="224">
        <v>29</v>
      </c>
      <c r="Z463" s="36">
        <v>29</v>
      </c>
      <c r="AA463" s="548" t="s">
        <v>3406</v>
      </c>
      <c r="AB463" s="36">
        <f>SUM(AB464+AB465)</f>
        <v>27</v>
      </c>
      <c r="AC463" s="36">
        <v>27</v>
      </c>
      <c r="AD463" s="315" t="s">
        <v>3257</v>
      </c>
      <c r="AE463" s="119">
        <v>0</v>
      </c>
      <c r="AF463" s="119">
        <v>0</v>
      </c>
      <c r="AG463" s="557" t="s">
        <v>4116</v>
      </c>
      <c r="AH463" s="528">
        <f t="shared" si="74"/>
        <v>446</v>
      </c>
      <c r="AI463" s="107">
        <f t="shared" si="75"/>
        <v>446</v>
      </c>
      <c r="AJ463" s="96">
        <f t="shared" si="76"/>
        <v>1</v>
      </c>
      <c r="AK463" s="96">
        <f t="shared" si="73"/>
        <v>1</v>
      </c>
      <c r="AL463" s="64" t="s">
        <v>4072</v>
      </c>
    </row>
    <row r="464" spans="1:38" s="77" customFormat="1" ht="15.75" customHeight="1" x14ac:dyDescent="0.25">
      <c r="A464" s="64">
        <v>461</v>
      </c>
      <c r="B464" s="64" t="s">
        <v>2061</v>
      </c>
      <c r="C464" s="64" t="s">
        <v>2062</v>
      </c>
      <c r="D464" s="64" t="s">
        <v>8</v>
      </c>
      <c r="E464" s="357" t="s">
        <v>2094</v>
      </c>
      <c r="F464" s="64" t="s">
        <v>2093</v>
      </c>
      <c r="G464" s="64" t="s">
        <v>1371</v>
      </c>
      <c r="H464" s="82">
        <v>1</v>
      </c>
      <c r="I464" s="82" t="s">
        <v>18</v>
      </c>
      <c r="J464" s="68">
        <v>1</v>
      </c>
      <c r="K464" s="101">
        <v>1</v>
      </c>
      <c r="L464" s="83" t="s">
        <v>26</v>
      </c>
      <c r="M464" s="64">
        <v>41</v>
      </c>
      <c r="N464" s="64">
        <v>41</v>
      </c>
      <c r="O464" s="84" t="s">
        <v>2567</v>
      </c>
      <c r="P464" s="86">
        <v>3</v>
      </c>
      <c r="Q464" s="68">
        <v>3</v>
      </c>
      <c r="R464" s="85" t="s">
        <v>2697</v>
      </c>
      <c r="S464" s="86">
        <v>0</v>
      </c>
      <c r="T464" s="68">
        <v>0</v>
      </c>
      <c r="U464" s="67" t="s">
        <v>26</v>
      </c>
      <c r="V464" s="224">
        <v>181</v>
      </c>
      <c r="W464" s="36">
        <v>181</v>
      </c>
      <c r="X464" s="548" t="s">
        <v>2697</v>
      </c>
      <c r="Y464" s="36">
        <v>24</v>
      </c>
      <c r="Z464" s="36">
        <v>24</v>
      </c>
      <c r="AA464" s="36" t="s">
        <v>2697</v>
      </c>
      <c r="AB464" s="36">
        <v>0</v>
      </c>
      <c r="AC464" s="36">
        <v>0</v>
      </c>
      <c r="AD464" s="315" t="s">
        <v>4079</v>
      </c>
      <c r="AE464" s="119">
        <v>0</v>
      </c>
      <c r="AF464" s="119">
        <v>0</v>
      </c>
      <c r="AG464" s="557" t="s">
        <v>4116</v>
      </c>
      <c r="AH464" s="528">
        <f t="shared" si="74"/>
        <v>250</v>
      </c>
      <c r="AI464" s="107">
        <f t="shared" si="75"/>
        <v>250</v>
      </c>
      <c r="AJ464" s="96">
        <f t="shared" si="76"/>
        <v>1</v>
      </c>
      <c r="AK464" s="96">
        <f t="shared" si="73"/>
        <v>1</v>
      </c>
      <c r="AL464" s="64" t="s">
        <v>4072</v>
      </c>
    </row>
    <row r="465" spans="1:38" s="77" customFormat="1" ht="15.75" customHeight="1" x14ac:dyDescent="0.25">
      <c r="A465" s="64">
        <v>462</v>
      </c>
      <c r="B465" s="64" t="s">
        <v>2061</v>
      </c>
      <c r="C465" s="64" t="s">
        <v>2062</v>
      </c>
      <c r="D465" s="64" t="s">
        <v>8</v>
      </c>
      <c r="E465" s="357" t="s">
        <v>2095</v>
      </c>
      <c r="F465" s="64" t="s">
        <v>2093</v>
      </c>
      <c r="G465" s="64" t="s">
        <v>1371</v>
      </c>
      <c r="H465" s="82">
        <v>1</v>
      </c>
      <c r="I465" s="82" t="s">
        <v>18</v>
      </c>
      <c r="J465" s="86">
        <v>0</v>
      </c>
      <c r="K465" s="101">
        <v>0</v>
      </c>
      <c r="L465" s="87"/>
      <c r="M465" s="64">
        <v>120</v>
      </c>
      <c r="N465" s="120">
        <v>120</v>
      </c>
      <c r="O465" s="102"/>
      <c r="P465" s="68">
        <v>20</v>
      </c>
      <c r="Q465" s="68">
        <v>20</v>
      </c>
      <c r="R465" s="85" t="s">
        <v>2698</v>
      </c>
      <c r="S465" s="64">
        <v>9</v>
      </c>
      <c r="T465" s="64">
        <v>9</v>
      </c>
      <c r="U465" s="73" t="s">
        <v>2698</v>
      </c>
      <c r="V465" s="36">
        <v>42</v>
      </c>
      <c r="W465" s="36">
        <v>42</v>
      </c>
      <c r="X465" s="548" t="s">
        <v>2698</v>
      </c>
      <c r="Y465" s="36">
        <v>5</v>
      </c>
      <c r="Z465" s="5">
        <v>5</v>
      </c>
      <c r="AA465" s="5" t="s">
        <v>2698</v>
      </c>
      <c r="AB465" s="5">
        <v>27</v>
      </c>
      <c r="AC465" s="5">
        <v>27</v>
      </c>
      <c r="AD465" s="183" t="s">
        <v>2698</v>
      </c>
      <c r="AE465" s="37">
        <v>0</v>
      </c>
      <c r="AF465" s="37">
        <v>0</v>
      </c>
      <c r="AG465" s="558" t="s">
        <v>4116</v>
      </c>
      <c r="AH465" s="528">
        <f t="shared" si="74"/>
        <v>196</v>
      </c>
      <c r="AI465" s="107">
        <f t="shared" si="75"/>
        <v>196</v>
      </c>
      <c r="AJ465" s="96">
        <f t="shared" si="76"/>
        <v>1</v>
      </c>
      <c r="AK465" s="96">
        <f t="shared" si="73"/>
        <v>1</v>
      </c>
      <c r="AL465" s="64" t="s">
        <v>4072</v>
      </c>
    </row>
    <row r="466" spans="1:38" s="77" customFormat="1" ht="15.75" customHeight="1" x14ac:dyDescent="0.25">
      <c r="A466" s="64">
        <v>463</v>
      </c>
      <c r="B466" s="64" t="s">
        <v>2061</v>
      </c>
      <c r="C466" s="64" t="s">
        <v>2062</v>
      </c>
      <c r="D466" s="64" t="s">
        <v>1230</v>
      </c>
      <c r="E466" s="59" t="s">
        <v>2096</v>
      </c>
      <c r="F466" s="64" t="s">
        <v>2093</v>
      </c>
      <c r="G466" s="64" t="s">
        <v>1257</v>
      </c>
      <c r="H466" s="82">
        <v>1</v>
      </c>
      <c r="I466" s="82" t="s">
        <v>18</v>
      </c>
      <c r="J466" s="68">
        <v>0</v>
      </c>
      <c r="K466" s="101">
        <v>0</v>
      </c>
      <c r="L466" s="83" t="s">
        <v>26</v>
      </c>
      <c r="M466" s="86">
        <v>206</v>
      </c>
      <c r="N466" s="68">
        <v>206</v>
      </c>
      <c r="O466" s="67" t="s">
        <v>26</v>
      </c>
      <c r="P466" s="68">
        <v>0</v>
      </c>
      <c r="Q466" s="68">
        <v>0</v>
      </c>
      <c r="R466" s="67" t="s">
        <v>26</v>
      </c>
      <c r="S466" s="86">
        <v>28</v>
      </c>
      <c r="T466" s="64">
        <v>28</v>
      </c>
      <c r="U466" s="62" t="s">
        <v>3258</v>
      </c>
      <c r="V466" s="36">
        <v>82</v>
      </c>
      <c r="W466" s="36">
        <v>82</v>
      </c>
      <c r="X466" s="548" t="s">
        <v>2699</v>
      </c>
      <c r="Y466" s="224">
        <v>80</v>
      </c>
      <c r="Z466" s="36">
        <v>80</v>
      </c>
      <c r="AA466" s="548" t="s">
        <v>3258</v>
      </c>
      <c r="AB466" s="36">
        <f>SUM(AB467+AB468+AB469+AB470)</f>
        <v>283</v>
      </c>
      <c r="AC466" s="36">
        <v>283</v>
      </c>
      <c r="AD466" s="315" t="s">
        <v>3258</v>
      </c>
      <c r="AE466" s="119">
        <v>5006</v>
      </c>
      <c r="AF466" s="119">
        <v>5006</v>
      </c>
      <c r="AG466" s="557" t="s">
        <v>3258</v>
      </c>
      <c r="AH466" s="528">
        <f t="shared" si="74"/>
        <v>396</v>
      </c>
      <c r="AI466" s="107">
        <f t="shared" si="75"/>
        <v>396</v>
      </c>
      <c r="AJ466" s="96">
        <f t="shared" si="76"/>
        <v>1</v>
      </c>
      <c r="AK466" s="96">
        <f t="shared" si="73"/>
        <v>1</v>
      </c>
      <c r="AL466" s="64" t="s">
        <v>4072</v>
      </c>
    </row>
    <row r="467" spans="1:38" s="77" customFormat="1" ht="15.75" customHeight="1" x14ac:dyDescent="0.25">
      <c r="A467" s="64">
        <v>464</v>
      </c>
      <c r="B467" s="64" t="s">
        <v>2061</v>
      </c>
      <c r="C467" s="64" t="s">
        <v>2062</v>
      </c>
      <c r="D467" s="64" t="s">
        <v>8</v>
      </c>
      <c r="E467" s="324" t="s">
        <v>2097</v>
      </c>
      <c r="F467" s="64" t="s">
        <v>2098</v>
      </c>
      <c r="G467" s="64" t="s">
        <v>1228</v>
      </c>
      <c r="H467" s="82">
        <v>1</v>
      </c>
      <c r="I467" s="82" t="s">
        <v>18</v>
      </c>
      <c r="J467" s="64">
        <v>0</v>
      </c>
      <c r="K467" s="64">
        <v>0</v>
      </c>
      <c r="L467" s="87"/>
      <c r="M467" s="64">
        <v>206</v>
      </c>
      <c r="N467" s="120">
        <v>206</v>
      </c>
      <c r="O467" s="102"/>
      <c r="P467" s="86">
        <v>0</v>
      </c>
      <c r="Q467" s="64">
        <v>0</v>
      </c>
      <c r="R467" s="85" t="s">
        <v>4094</v>
      </c>
      <c r="S467" s="86">
        <v>28</v>
      </c>
      <c r="T467" s="64">
        <v>28</v>
      </c>
      <c r="U467" s="73" t="s">
        <v>4095</v>
      </c>
      <c r="V467" s="224">
        <v>82</v>
      </c>
      <c r="W467" s="36">
        <v>82</v>
      </c>
      <c r="X467" s="554" t="s">
        <v>4037</v>
      </c>
      <c r="Y467" s="36">
        <v>80</v>
      </c>
      <c r="Z467" s="36">
        <v>80</v>
      </c>
      <c r="AA467" s="36" t="s">
        <v>2699</v>
      </c>
      <c r="AB467" s="36">
        <v>283</v>
      </c>
      <c r="AC467" s="36">
        <v>283</v>
      </c>
      <c r="AD467" s="315" t="s">
        <v>2699</v>
      </c>
      <c r="AE467" s="119">
        <v>6</v>
      </c>
      <c r="AF467" s="119">
        <v>6</v>
      </c>
      <c r="AG467" s="557" t="s">
        <v>2699</v>
      </c>
      <c r="AH467" s="528">
        <f t="shared" si="74"/>
        <v>396</v>
      </c>
      <c r="AI467" s="107">
        <f t="shared" si="75"/>
        <v>396</v>
      </c>
      <c r="AJ467" s="96">
        <f t="shared" si="76"/>
        <v>1</v>
      </c>
      <c r="AK467" s="96">
        <f t="shared" si="73"/>
        <v>1</v>
      </c>
      <c r="AL467" s="64" t="s">
        <v>4072</v>
      </c>
    </row>
    <row r="468" spans="1:38" s="77" customFormat="1" ht="15.75" customHeight="1" x14ac:dyDescent="0.25">
      <c r="A468" s="64">
        <v>465</v>
      </c>
      <c r="B468" s="64" t="s">
        <v>2061</v>
      </c>
      <c r="C468" s="64" t="s">
        <v>2062</v>
      </c>
      <c r="D468" s="64" t="s">
        <v>8</v>
      </c>
      <c r="E468" s="139" t="s">
        <v>3696</v>
      </c>
      <c r="F468" s="86" t="s">
        <v>2099</v>
      </c>
      <c r="G468" s="86" t="s">
        <v>1224</v>
      </c>
      <c r="H468" s="82">
        <v>1</v>
      </c>
      <c r="I468" s="82" t="s">
        <v>18</v>
      </c>
      <c r="J468" s="68">
        <v>0</v>
      </c>
      <c r="K468" s="101">
        <v>0</v>
      </c>
      <c r="L468" s="83" t="s">
        <v>26</v>
      </c>
      <c r="M468" s="64">
        <v>1</v>
      </c>
      <c r="N468" s="64">
        <v>1</v>
      </c>
      <c r="O468" s="84" t="s">
        <v>2469</v>
      </c>
      <c r="P468" s="64">
        <v>0</v>
      </c>
      <c r="Q468" s="68">
        <v>0</v>
      </c>
      <c r="R468" s="85"/>
      <c r="S468" s="68">
        <v>0</v>
      </c>
      <c r="T468" s="68">
        <v>0</v>
      </c>
      <c r="U468" s="67" t="s">
        <v>26</v>
      </c>
      <c r="V468" s="119">
        <v>0</v>
      </c>
      <c r="W468" s="36">
        <v>0</v>
      </c>
      <c r="X468" s="548" t="s">
        <v>3406</v>
      </c>
      <c r="Y468" s="36">
        <v>0</v>
      </c>
      <c r="Z468" s="36">
        <v>0</v>
      </c>
      <c r="AA468" s="36" t="s">
        <v>4055</v>
      </c>
      <c r="AB468" s="36">
        <v>0</v>
      </c>
      <c r="AC468" s="36">
        <v>0</v>
      </c>
      <c r="AD468" s="315" t="s">
        <v>3406</v>
      </c>
      <c r="AE468" s="119">
        <v>1</v>
      </c>
      <c r="AF468" s="119">
        <v>1</v>
      </c>
      <c r="AG468" s="557" t="s">
        <v>4118</v>
      </c>
      <c r="AH468" s="528">
        <f t="shared" si="74"/>
        <v>1</v>
      </c>
      <c r="AI468" s="107">
        <f t="shared" si="75"/>
        <v>1</v>
      </c>
      <c r="AJ468" s="96">
        <f t="shared" si="76"/>
        <v>1</v>
      </c>
      <c r="AK468" s="96">
        <f t="shared" si="73"/>
        <v>1</v>
      </c>
      <c r="AL468" s="64" t="s">
        <v>4074</v>
      </c>
    </row>
    <row r="469" spans="1:38" s="77" customFormat="1" ht="15.75" customHeight="1" x14ac:dyDescent="0.25">
      <c r="A469" s="64">
        <v>466</v>
      </c>
      <c r="B469" s="64" t="s">
        <v>2061</v>
      </c>
      <c r="C469" s="64" t="s">
        <v>2062</v>
      </c>
      <c r="D469" s="64" t="s">
        <v>8</v>
      </c>
      <c r="E469" s="59" t="s">
        <v>2100</v>
      </c>
      <c r="F469" s="64" t="s">
        <v>2101</v>
      </c>
      <c r="G469" s="64" t="s">
        <v>1224</v>
      </c>
      <c r="H469" s="82">
        <v>1</v>
      </c>
      <c r="I469" s="82" t="s">
        <v>18</v>
      </c>
      <c r="J469" s="68">
        <v>0</v>
      </c>
      <c r="K469" s="101">
        <v>0</v>
      </c>
      <c r="L469" s="83" t="s">
        <v>26</v>
      </c>
      <c r="M469" s="68">
        <v>0</v>
      </c>
      <c r="N469" s="68">
        <v>0</v>
      </c>
      <c r="O469" s="67" t="s">
        <v>26</v>
      </c>
      <c r="P469" s="68">
        <v>0</v>
      </c>
      <c r="Q469" s="68">
        <v>0</v>
      </c>
      <c r="R469" s="67" t="s">
        <v>26</v>
      </c>
      <c r="S469" s="567">
        <v>3</v>
      </c>
      <c r="T469" s="64">
        <v>0</v>
      </c>
      <c r="U469" s="73" t="s">
        <v>3259</v>
      </c>
      <c r="V469" s="36">
        <v>0</v>
      </c>
      <c r="W469" s="36">
        <v>0</v>
      </c>
      <c r="X469" s="548" t="s">
        <v>3436</v>
      </c>
      <c r="Y469" s="36">
        <v>0</v>
      </c>
      <c r="Z469" s="36">
        <v>0</v>
      </c>
      <c r="AA469" s="548" t="s">
        <v>3406</v>
      </c>
      <c r="AB469" s="36">
        <v>0</v>
      </c>
      <c r="AC469" s="36">
        <v>0</v>
      </c>
      <c r="AD469" s="315" t="s">
        <v>3406</v>
      </c>
      <c r="AE469" s="119">
        <v>0</v>
      </c>
      <c r="AF469" s="119">
        <v>0</v>
      </c>
      <c r="AG469" s="557" t="s">
        <v>4116</v>
      </c>
      <c r="AH469" s="528">
        <f t="shared" si="74"/>
        <v>3</v>
      </c>
      <c r="AI469" s="107">
        <f t="shared" si="75"/>
        <v>0</v>
      </c>
      <c r="AJ469" s="96" t="e">
        <f t="shared" si="76"/>
        <v>#DIV/0!</v>
      </c>
      <c r="AK469" s="96" t="e">
        <f t="shared" si="73"/>
        <v>#DIV/0!</v>
      </c>
      <c r="AL469" s="64" t="s">
        <v>4072</v>
      </c>
    </row>
    <row r="470" spans="1:38" s="77" customFormat="1" ht="15.75" customHeight="1" x14ac:dyDescent="0.25">
      <c r="A470" s="64">
        <v>467</v>
      </c>
      <c r="B470" s="64" t="s">
        <v>2061</v>
      </c>
      <c r="C470" s="64" t="s">
        <v>2062</v>
      </c>
      <c r="D470" s="64" t="s">
        <v>8</v>
      </c>
      <c r="E470" s="59" t="s">
        <v>2102</v>
      </c>
      <c r="F470" s="64" t="s">
        <v>2103</v>
      </c>
      <c r="G470" s="64" t="s">
        <v>1224</v>
      </c>
      <c r="H470" s="82">
        <v>1</v>
      </c>
      <c r="I470" s="82" t="s">
        <v>18</v>
      </c>
      <c r="J470" s="68">
        <v>0</v>
      </c>
      <c r="K470" s="101">
        <v>0</v>
      </c>
      <c r="L470" s="83" t="s">
        <v>26</v>
      </c>
      <c r="M470" s="68">
        <v>0</v>
      </c>
      <c r="N470" s="68">
        <v>0</v>
      </c>
      <c r="O470" s="67" t="s">
        <v>26</v>
      </c>
      <c r="P470" s="68">
        <v>0</v>
      </c>
      <c r="Q470" s="68">
        <v>0</v>
      </c>
      <c r="R470" s="67" t="s">
        <v>26</v>
      </c>
      <c r="S470" s="68">
        <v>0</v>
      </c>
      <c r="T470" s="68">
        <v>0</v>
      </c>
      <c r="U470" s="67" t="s">
        <v>26</v>
      </c>
      <c r="V470" s="119">
        <v>0</v>
      </c>
      <c r="W470" s="36">
        <v>0</v>
      </c>
      <c r="X470" s="548" t="s">
        <v>3406</v>
      </c>
      <c r="Y470" s="36">
        <v>0</v>
      </c>
      <c r="Z470" s="36">
        <v>0</v>
      </c>
      <c r="AA470" s="548" t="s">
        <v>3406</v>
      </c>
      <c r="AB470" s="36">
        <v>0</v>
      </c>
      <c r="AC470" s="36">
        <v>0</v>
      </c>
      <c r="AD470" s="315" t="s">
        <v>3406</v>
      </c>
      <c r="AE470" s="119">
        <v>3</v>
      </c>
      <c r="AF470" s="119">
        <v>3</v>
      </c>
      <c r="AG470" s="557" t="s">
        <v>4117</v>
      </c>
      <c r="AH470" s="528">
        <f t="shared" si="74"/>
        <v>0</v>
      </c>
      <c r="AI470" s="107">
        <f t="shared" si="75"/>
        <v>0</v>
      </c>
      <c r="AJ470" s="96" t="e">
        <f t="shared" si="76"/>
        <v>#DIV/0!</v>
      </c>
      <c r="AK470" s="96" t="e">
        <f t="shared" ref="AK470:AK484" si="77">+AJ470/H470</f>
        <v>#DIV/0!</v>
      </c>
      <c r="AL470" s="64" t="s">
        <v>4070</v>
      </c>
    </row>
    <row r="471" spans="1:38" s="77" customFormat="1" ht="15.75" customHeight="1" x14ac:dyDescent="0.25">
      <c r="A471" s="64">
        <v>468</v>
      </c>
      <c r="B471" s="64" t="s">
        <v>2061</v>
      </c>
      <c r="C471" s="64" t="s">
        <v>2062</v>
      </c>
      <c r="D471" s="64" t="s">
        <v>1230</v>
      </c>
      <c r="E471" s="330" t="s">
        <v>2104</v>
      </c>
      <c r="F471" s="64" t="s">
        <v>2105</v>
      </c>
      <c r="G471" s="64" t="s">
        <v>1228</v>
      </c>
      <c r="H471" s="82">
        <v>1</v>
      </c>
      <c r="I471" s="82" t="s">
        <v>18</v>
      </c>
      <c r="J471" s="64">
        <v>0</v>
      </c>
      <c r="K471" s="64">
        <v>0</v>
      </c>
      <c r="L471" s="70"/>
      <c r="M471" s="86">
        <v>4</v>
      </c>
      <c r="N471" s="64">
        <v>4</v>
      </c>
      <c r="O471" s="84"/>
      <c r="P471" s="86">
        <v>7</v>
      </c>
      <c r="Q471" s="64">
        <v>7</v>
      </c>
      <c r="R471" s="85"/>
      <c r="S471" s="86">
        <v>98</v>
      </c>
      <c r="T471" s="64">
        <v>98</v>
      </c>
      <c r="U471" s="73" t="s">
        <v>3260</v>
      </c>
      <c r="V471" s="36">
        <v>535</v>
      </c>
      <c r="W471" s="36">
        <v>535</v>
      </c>
      <c r="X471" s="548" t="s">
        <v>3437</v>
      </c>
      <c r="Y471" s="36">
        <v>0</v>
      </c>
      <c r="Z471" s="36">
        <v>0</v>
      </c>
      <c r="AA471" s="548" t="s">
        <v>3406</v>
      </c>
      <c r="AB471" s="568">
        <v>6</v>
      </c>
      <c r="AC471" s="568">
        <v>6</v>
      </c>
      <c r="AD471" s="548" t="s">
        <v>4104</v>
      </c>
      <c r="AE471" s="119">
        <v>47</v>
      </c>
      <c r="AF471" s="119">
        <v>47</v>
      </c>
      <c r="AG471" s="561" t="s">
        <v>3260</v>
      </c>
      <c r="AH471" s="528">
        <f>J471+M471+P471+S471+V471+Y471</f>
        <v>644</v>
      </c>
      <c r="AI471" s="107">
        <f t="shared" si="75"/>
        <v>644</v>
      </c>
      <c r="AJ471" s="96">
        <f t="shared" si="76"/>
        <v>1</v>
      </c>
      <c r="AK471" s="96">
        <f t="shared" si="77"/>
        <v>1</v>
      </c>
      <c r="AL471" s="64" t="s">
        <v>4072</v>
      </c>
    </row>
    <row r="472" spans="1:38" s="77" customFormat="1" ht="15.75" customHeight="1" x14ac:dyDescent="0.25">
      <c r="A472" s="64">
        <v>469</v>
      </c>
      <c r="B472" s="64" t="s">
        <v>2061</v>
      </c>
      <c r="C472" s="64" t="s">
        <v>2062</v>
      </c>
      <c r="D472" s="64" t="s">
        <v>8</v>
      </c>
      <c r="E472" s="59" t="s">
        <v>2106</v>
      </c>
      <c r="F472" s="64" t="s">
        <v>2107</v>
      </c>
      <c r="G472" s="64" t="s">
        <v>1238</v>
      </c>
      <c r="H472" s="82">
        <v>1</v>
      </c>
      <c r="I472" s="82" t="s">
        <v>18</v>
      </c>
      <c r="J472" s="68">
        <v>0</v>
      </c>
      <c r="K472" s="101">
        <v>0</v>
      </c>
      <c r="L472" s="83" t="s">
        <v>26</v>
      </c>
      <c r="M472" s="68">
        <v>0</v>
      </c>
      <c r="N472" s="68">
        <v>0</v>
      </c>
      <c r="O472" s="67" t="s">
        <v>26</v>
      </c>
      <c r="P472" s="64">
        <v>0</v>
      </c>
      <c r="Q472" s="68">
        <v>1</v>
      </c>
      <c r="R472" s="85"/>
      <c r="S472" s="68">
        <v>0</v>
      </c>
      <c r="T472" s="68">
        <v>0</v>
      </c>
      <c r="U472" s="67" t="s">
        <v>26</v>
      </c>
      <c r="V472" s="119">
        <v>0</v>
      </c>
      <c r="W472" s="36">
        <v>0</v>
      </c>
      <c r="X472" s="548" t="s">
        <v>3406</v>
      </c>
      <c r="Y472" s="36">
        <v>0</v>
      </c>
      <c r="Z472" s="36">
        <v>0</v>
      </c>
      <c r="AA472" s="548" t="s">
        <v>3406</v>
      </c>
      <c r="AB472" s="36">
        <v>0</v>
      </c>
      <c r="AC472" s="36">
        <v>0</v>
      </c>
      <c r="AD472" s="315" t="s">
        <v>3406</v>
      </c>
      <c r="AE472" s="119">
        <v>0</v>
      </c>
      <c r="AF472" s="119">
        <v>0</v>
      </c>
      <c r="AG472" s="557" t="s">
        <v>4116</v>
      </c>
      <c r="AH472" s="528">
        <f t="shared" si="74"/>
        <v>0</v>
      </c>
      <c r="AI472" s="107">
        <f t="shared" si="75"/>
        <v>1</v>
      </c>
      <c r="AJ472" s="96">
        <f t="shared" si="76"/>
        <v>0</v>
      </c>
      <c r="AK472" s="96">
        <f t="shared" si="77"/>
        <v>0</v>
      </c>
      <c r="AL472" s="64" t="s">
        <v>4074</v>
      </c>
    </row>
    <row r="473" spans="1:38" s="77" customFormat="1" ht="15.75" customHeight="1" x14ac:dyDescent="0.25">
      <c r="A473" s="64">
        <v>470</v>
      </c>
      <c r="B473" s="64" t="s">
        <v>2061</v>
      </c>
      <c r="C473" s="64" t="s">
        <v>2062</v>
      </c>
      <c r="D473" s="64" t="s">
        <v>8</v>
      </c>
      <c r="E473" s="59" t="s">
        <v>2108</v>
      </c>
      <c r="F473" s="64" t="s">
        <v>2109</v>
      </c>
      <c r="G473" s="64" t="s">
        <v>1238</v>
      </c>
      <c r="H473" s="82">
        <v>1</v>
      </c>
      <c r="I473" s="82" t="s">
        <v>18</v>
      </c>
      <c r="J473" s="86">
        <v>0</v>
      </c>
      <c r="K473" s="101">
        <v>0</v>
      </c>
      <c r="L473" s="83" t="s">
        <v>26</v>
      </c>
      <c r="M473" s="86">
        <v>1</v>
      </c>
      <c r="N473" s="68">
        <v>0</v>
      </c>
      <c r="O473" s="67" t="s">
        <v>4096</v>
      </c>
      <c r="P473" s="86">
        <v>2</v>
      </c>
      <c r="Q473" s="68">
        <v>6</v>
      </c>
      <c r="R473" s="85" t="s">
        <v>3261</v>
      </c>
      <c r="S473" s="64">
        <v>1</v>
      </c>
      <c r="T473" s="64">
        <v>0</v>
      </c>
      <c r="U473" s="73" t="s">
        <v>3261</v>
      </c>
      <c r="V473" s="555">
        <v>1</v>
      </c>
      <c r="W473" s="36">
        <v>0</v>
      </c>
      <c r="X473" s="548" t="s">
        <v>3261</v>
      </c>
      <c r="Y473" s="224">
        <v>1</v>
      </c>
      <c r="Z473" s="36">
        <v>6</v>
      </c>
      <c r="AA473" s="36" t="s">
        <v>4056</v>
      </c>
      <c r="AB473" s="36">
        <v>0</v>
      </c>
      <c r="AC473" s="36">
        <v>0</v>
      </c>
      <c r="AD473" s="315" t="s">
        <v>3406</v>
      </c>
      <c r="AE473" s="119">
        <v>0</v>
      </c>
      <c r="AF473" s="119">
        <v>0</v>
      </c>
      <c r="AG473" s="557" t="s">
        <v>4116</v>
      </c>
      <c r="AH473" s="528">
        <f t="shared" si="74"/>
        <v>6</v>
      </c>
      <c r="AI473" s="107">
        <f t="shared" si="75"/>
        <v>12</v>
      </c>
      <c r="AJ473" s="96">
        <f t="shared" si="76"/>
        <v>0.5</v>
      </c>
      <c r="AK473" s="96">
        <f t="shared" si="77"/>
        <v>0.5</v>
      </c>
      <c r="AL473" s="64" t="s">
        <v>4072</v>
      </c>
    </row>
    <row r="474" spans="1:38" s="77" customFormat="1" ht="15.75" customHeight="1" x14ac:dyDescent="0.25">
      <c r="A474" s="64">
        <v>471</v>
      </c>
      <c r="B474" s="64" t="s">
        <v>2061</v>
      </c>
      <c r="C474" s="64" t="s">
        <v>2062</v>
      </c>
      <c r="D474" s="64" t="s">
        <v>1230</v>
      </c>
      <c r="E474" s="59" t="s">
        <v>2110</v>
      </c>
      <c r="F474" s="64" t="s">
        <v>2111</v>
      </c>
      <c r="G474" s="64" t="s">
        <v>1257</v>
      </c>
      <c r="H474" s="82">
        <v>1</v>
      </c>
      <c r="I474" s="82" t="s">
        <v>18</v>
      </c>
      <c r="J474" s="68">
        <v>0</v>
      </c>
      <c r="K474" s="101">
        <v>0</v>
      </c>
      <c r="L474" s="83" t="s">
        <v>26</v>
      </c>
      <c r="M474" s="68">
        <v>0</v>
      </c>
      <c r="N474" s="68">
        <v>0</v>
      </c>
      <c r="O474" s="67" t="s">
        <v>26</v>
      </c>
      <c r="P474" s="68">
        <v>0</v>
      </c>
      <c r="Q474" s="68">
        <v>0</v>
      </c>
      <c r="R474" s="67" t="s">
        <v>26</v>
      </c>
      <c r="S474" s="68">
        <v>0</v>
      </c>
      <c r="T474" s="68">
        <v>0</v>
      </c>
      <c r="U474" s="67" t="s">
        <v>26</v>
      </c>
      <c r="V474" s="119">
        <v>0</v>
      </c>
      <c r="W474" s="36">
        <v>0</v>
      </c>
      <c r="X474" s="548" t="s">
        <v>3406</v>
      </c>
      <c r="Y474" s="36">
        <v>0</v>
      </c>
      <c r="Z474" s="36">
        <v>0</v>
      </c>
      <c r="AA474" s="548" t="s">
        <v>3406</v>
      </c>
      <c r="AB474" s="36">
        <v>0</v>
      </c>
      <c r="AC474" s="36">
        <v>0</v>
      </c>
      <c r="AD474" s="315" t="s">
        <v>3406</v>
      </c>
      <c r="AE474" s="119">
        <v>0</v>
      </c>
      <c r="AF474" s="119">
        <v>0</v>
      </c>
      <c r="AG474" s="557" t="s">
        <v>4116</v>
      </c>
      <c r="AH474" s="528">
        <f t="shared" si="74"/>
        <v>0</v>
      </c>
      <c r="AI474" s="107">
        <f t="shared" si="75"/>
        <v>0</v>
      </c>
      <c r="AJ474" s="96" t="e">
        <f t="shared" si="76"/>
        <v>#DIV/0!</v>
      </c>
      <c r="AK474" s="96" t="e">
        <f t="shared" si="77"/>
        <v>#DIV/0!</v>
      </c>
      <c r="AL474" s="64" t="s">
        <v>4071</v>
      </c>
    </row>
    <row r="475" spans="1:38" s="77" customFormat="1" ht="15.75" customHeight="1" x14ac:dyDescent="0.25">
      <c r="A475" s="64">
        <v>472</v>
      </c>
      <c r="B475" s="64" t="s">
        <v>2061</v>
      </c>
      <c r="C475" s="64" t="s">
        <v>2062</v>
      </c>
      <c r="D475" s="64" t="s">
        <v>8</v>
      </c>
      <c r="E475" s="59" t="s">
        <v>2112</v>
      </c>
      <c r="F475" s="64" t="s">
        <v>2113</v>
      </c>
      <c r="G475" s="64" t="s">
        <v>1257</v>
      </c>
      <c r="H475" s="82">
        <v>1</v>
      </c>
      <c r="I475" s="82" t="s">
        <v>18</v>
      </c>
      <c r="J475" s="68">
        <v>0</v>
      </c>
      <c r="K475" s="68">
        <v>0</v>
      </c>
      <c r="L475" s="83" t="s">
        <v>26</v>
      </c>
      <c r="M475" s="68">
        <v>0</v>
      </c>
      <c r="N475" s="68">
        <v>0</v>
      </c>
      <c r="O475" s="67" t="s">
        <v>26</v>
      </c>
      <c r="P475" s="68">
        <v>0</v>
      </c>
      <c r="Q475" s="68">
        <v>0</v>
      </c>
      <c r="R475" s="67" t="s">
        <v>26</v>
      </c>
      <c r="S475" s="68">
        <v>0</v>
      </c>
      <c r="T475" s="68">
        <v>0</v>
      </c>
      <c r="U475" s="67" t="s">
        <v>26</v>
      </c>
      <c r="V475" s="119">
        <v>0</v>
      </c>
      <c r="W475" s="36">
        <v>0</v>
      </c>
      <c r="X475" s="548" t="s">
        <v>3406</v>
      </c>
      <c r="Y475" s="36">
        <v>0</v>
      </c>
      <c r="Z475" s="36">
        <v>0</v>
      </c>
      <c r="AA475" s="548" t="s">
        <v>3406</v>
      </c>
      <c r="AB475" s="36">
        <v>0</v>
      </c>
      <c r="AC475" s="36">
        <v>0</v>
      </c>
      <c r="AD475" s="315" t="s">
        <v>3406</v>
      </c>
      <c r="AE475" s="119">
        <v>0</v>
      </c>
      <c r="AF475" s="119">
        <v>0</v>
      </c>
      <c r="AG475" s="557" t="s">
        <v>4116</v>
      </c>
      <c r="AH475" s="528">
        <f t="shared" si="74"/>
        <v>0</v>
      </c>
      <c r="AI475" s="107">
        <f t="shared" si="75"/>
        <v>0</v>
      </c>
      <c r="AJ475" s="96" t="e">
        <f t="shared" si="76"/>
        <v>#DIV/0!</v>
      </c>
      <c r="AK475" s="96" t="e">
        <f t="shared" si="77"/>
        <v>#DIV/0!</v>
      </c>
      <c r="AL475" s="64" t="s">
        <v>4071</v>
      </c>
    </row>
    <row r="476" spans="1:38" s="77" customFormat="1" ht="15.75" customHeight="1" x14ac:dyDescent="0.25">
      <c r="A476" s="64">
        <v>473</v>
      </c>
      <c r="B476" s="64" t="s">
        <v>2061</v>
      </c>
      <c r="C476" s="64" t="s">
        <v>2062</v>
      </c>
      <c r="D476" s="64" t="s">
        <v>8</v>
      </c>
      <c r="E476" s="59" t="s">
        <v>2114</v>
      </c>
      <c r="F476" s="64" t="s">
        <v>2115</v>
      </c>
      <c r="G476" s="64" t="s">
        <v>1257</v>
      </c>
      <c r="H476" s="82">
        <v>1</v>
      </c>
      <c r="I476" s="82" t="s">
        <v>18</v>
      </c>
      <c r="J476" s="68">
        <v>0</v>
      </c>
      <c r="K476" s="68">
        <v>0</v>
      </c>
      <c r="L476" s="83" t="s">
        <v>26</v>
      </c>
      <c r="M476" s="68">
        <v>0</v>
      </c>
      <c r="N476" s="68">
        <v>0</v>
      </c>
      <c r="O476" s="67" t="s">
        <v>26</v>
      </c>
      <c r="P476" s="68">
        <v>0</v>
      </c>
      <c r="Q476" s="68">
        <v>0</v>
      </c>
      <c r="R476" s="67" t="s">
        <v>26</v>
      </c>
      <c r="S476" s="68">
        <v>0</v>
      </c>
      <c r="T476" s="68">
        <v>0</v>
      </c>
      <c r="U476" s="67" t="s">
        <v>26</v>
      </c>
      <c r="V476" s="119">
        <v>0</v>
      </c>
      <c r="W476" s="36">
        <v>0</v>
      </c>
      <c r="X476" s="548" t="s">
        <v>3406</v>
      </c>
      <c r="Y476" s="36">
        <v>0</v>
      </c>
      <c r="Z476" s="36">
        <v>0</v>
      </c>
      <c r="AA476" s="548" t="s">
        <v>3406</v>
      </c>
      <c r="AB476" s="36">
        <v>0</v>
      </c>
      <c r="AC476" s="36">
        <v>0</v>
      </c>
      <c r="AD476" s="315" t="s">
        <v>3406</v>
      </c>
      <c r="AE476" s="119">
        <v>0</v>
      </c>
      <c r="AF476" s="119">
        <v>0</v>
      </c>
      <c r="AG476" s="557" t="s">
        <v>4116</v>
      </c>
      <c r="AH476" s="528">
        <f t="shared" si="74"/>
        <v>0</v>
      </c>
      <c r="AI476" s="107">
        <f t="shared" si="75"/>
        <v>0</v>
      </c>
      <c r="AJ476" s="96" t="e">
        <f t="shared" si="76"/>
        <v>#DIV/0!</v>
      </c>
      <c r="AK476" s="96" t="e">
        <f t="shared" si="77"/>
        <v>#DIV/0!</v>
      </c>
      <c r="AL476" s="64" t="s">
        <v>4071</v>
      </c>
    </row>
    <row r="477" spans="1:38" s="77" customFormat="1" ht="15.75" customHeight="1" x14ac:dyDescent="0.25">
      <c r="A477" s="64">
        <v>474</v>
      </c>
      <c r="B477" s="64" t="s">
        <v>2061</v>
      </c>
      <c r="C477" s="64" t="s">
        <v>2062</v>
      </c>
      <c r="D477" s="64" t="s">
        <v>1230</v>
      </c>
      <c r="E477" s="59" t="s">
        <v>2116</v>
      </c>
      <c r="F477" s="64" t="s">
        <v>2117</v>
      </c>
      <c r="G477" s="64" t="s">
        <v>1371</v>
      </c>
      <c r="H477" s="82">
        <v>1</v>
      </c>
      <c r="I477" s="82" t="s">
        <v>18</v>
      </c>
      <c r="J477" s="68">
        <v>0</v>
      </c>
      <c r="K477" s="68">
        <v>0</v>
      </c>
      <c r="L477" s="83" t="s">
        <v>26</v>
      </c>
      <c r="M477" s="64">
        <v>0</v>
      </c>
      <c r="N477" s="68">
        <v>1</v>
      </c>
      <c r="O477" s="84"/>
      <c r="P477" s="68">
        <v>1</v>
      </c>
      <c r="Q477" s="68">
        <v>0</v>
      </c>
      <c r="R477" s="85" t="s">
        <v>2700</v>
      </c>
      <c r="S477" s="68">
        <v>0</v>
      </c>
      <c r="T477" s="68">
        <v>0</v>
      </c>
      <c r="U477" s="67" t="s">
        <v>26</v>
      </c>
      <c r="V477" s="119">
        <v>0</v>
      </c>
      <c r="W477" s="36">
        <v>0</v>
      </c>
      <c r="X477" s="548" t="s">
        <v>3406</v>
      </c>
      <c r="Y477" s="36">
        <v>0</v>
      </c>
      <c r="Z477" s="36">
        <v>0</v>
      </c>
      <c r="AA477" s="548" t="s">
        <v>3406</v>
      </c>
      <c r="AB477" s="36">
        <v>0</v>
      </c>
      <c r="AC477" s="36">
        <v>0</v>
      </c>
      <c r="AD477" s="315" t="s">
        <v>3406</v>
      </c>
      <c r="AE477" s="119">
        <v>0</v>
      </c>
      <c r="AF477" s="119">
        <v>0</v>
      </c>
      <c r="AG477" s="557" t="s">
        <v>4116</v>
      </c>
      <c r="AH477" s="528">
        <f t="shared" si="74"/>
        <v>1</v>
      </c>
      <c r="AI477" s="107">
        <f t="shared" si="75"/>
        <v>1</v>
      </c>
      <c r="AJ477" s="96">
        <f t="shared" si="76"/>
        <v>1</v>
      </c>
      <c r="AK477" s="96">
        <f t="shared" si="77"/>
        <v>1</v>
      </c>
      <c r="AL477" s="64" t="s">
        <v>4074</v>
      </c>
    </row>
    <row r="478" spans="1:38" s="77" customFormat="1" ht="15.75" customHeight="1" x14ac:dyDescent="0.25">
      <c r="A478" s="64">
        <v>475</v>
      </c>
      <c r="B478" s="64" t="s">
        <v>2061</v>
      </c>
      <c r="C478" s="64" t="s">
        <v>2062</v>
      </c>
      <c r="D478" s="64" t="s">
        <v>8</v>
      </c>
      <c r="E478" s="59" t="s">
        <v>2118</v>
      </c>
      <c r="F478" s="64" t="s">
        <v>2119</v>
      </c>
      <c r="G478" s="64" t="s">
        <v>1371</v>
      </c>
      <c r="H478" s="82">
        <v>1</v>
      </c>
      <c r="I478" s="82" t="s">
        <v>18</v>
      </c>
      <c r="J478" s="68">
        <v>0</v>
      </c>
      <c r="K478" s="68">
        <v>0</v>
      </c>
      <c r="L478" s="83" t="s">
        <v>26</v>
      </c>
      <c r="M478" s="64">
        <v>0</v>
      </c>
      <c r="N478" s="68">
        <v>3</v>
      </c>
      <c r="O478" s="84"/>
      <c r="P478" s="68">
        <v>4</v>
      </c>
      <c r="Q478" s="68">
        <v>0</v>
      </c>
      <c r="R478" s="85" t="s">
        <v>2701</v>
      </c>
      <c r="S478" s="68">
        <v>0</v>
      </c>
      <c r="T478" s="68">
        <v>0</v>
      </c>
      <c r="U478" s="67" t="s">
        <v>26</v>
      </c>
      <c r="V478" s="119">
        <v>0</v>
      </c>
      <c r="W478" s="36">
        <v>0</v>
      </c>
      <c r="X478" s="548" t="s">
        <v>3406</v>
      </c>
      <c r="Y478" s="36">
        <v>0</v>
      </c>
      <c r="Z478" s="36">
        <v>0</v>
      </c>
      <c r="AA478" s="548" t="s">
        <v>3406</v>
      </c>
      <c r="AB478" s="36">
        <v>0</v>
      </c>
      <c r="AC478" s="36">
        <v>0</v>
      </c>
      <c r="AD478" s="315" t="s">
        <v>3406</v>
      </c>
      <c r="AE478" s="119">
        <v>1</v>
      </c>
      <c r="AF478" s="119">
        <v>0</v>
      </c>
      <c r="AG478" s="557" t="s">
        <v>2701</v>
      </c>
      <c r="AH478" s="528">
        <f t="shared" si="74"/>
        <v>4</v>
      </c>
      <c r="AI478" s="107">
        <f t="shared" si="75"/>
        <v>3</v>
      </c>
      <c r="AJ478" s="96">
        <f t="shared" si="76"/>
        <v>1.3333333333333333</v>
      </c>
      <c r="AK478" s="96">
        <f t="shared" si="77"/>
        <v>1.3333333333333333</v>
      </c>
      <c r="AL478" s="64" t="s">
        <v>4073</v>
      </c>
    </row>
    <row r="479" spans="1:38" s="77" customFormat="1" ht="15.75" hidden="1" customHeight="1" x14ac:dyDescent="0.25">
      <c r="A479" s="64">
        <v>476</v>
      </c>
      <c r="B479" s="64" t="s">
        <v>1055</v>
      </c>
      <c r="C479" s="64" t="s">
        <v>2120</v>
      </c>
      <c r="D479" s="64" t="s">
        <v>1254</v>
      </c>
      <c r="E479" s="59" t="s">
        <v>2121</v>
      </c>
      <c r="F479" s="64" t="s">
        <v>2122</v>
      </c>
      <c r="G479" s="64" t="s">
        <v>1224</v>
      </c>
      <c r="H479" s="96">
        <v>0.7</v>
      </c>
      <c r="I479" s="96" t="s">
        <v>18</v>
      </c>
      <c r="J479" s="66">
        <v>0</v>
      </c>
      <c r="K479" s="68">
        <v>0</v>
      </c>
      <c r="L479" s="83" t="s">
        <v>26</v>
      </c>
      <c r="M479" s="68">
        <v>0</v>
      </c>
      <c r="N479" s="68">
        <v>0</v>
      </c>
      <c r="O479" s="67" t="s">
        <v>26</v>
      </c>
      <c r="P479" s="409">
        <v>0</v>
      </c>
      <c r="Q479" s="409">
        <v>0</v>
      </c>
      <c r="R479" s="415" t="s">
        <v>26</v>
      </c>
      <c r="S479" s="68">
        <v>0</v>
      </c>
      <c r="T479" s="68">
        <v>0</v>
      </c>
      <c r="U479" s="67" t="s">
        <v>26</v>
      </c>
      <c r="V479" s="409">
        <v>0</v>
      </c>
      <c r="W479" s="409">
        <v>0</v>
      </c>
      <c r="X479" s="410" t="s">
        <v>26</v>
      </c>
      <c r="Y479" s="409">
        <v>0</v>
      </c>
      <c r="Z479" s="409">
        <v>0</v>
      </c>
      <c r="AA479" s="518" t="s">
        <v>26</v>
      </c>
      <c r="AB479" s="495"/>
      <c r="AC479" s="495"/>
      <c r="AD479" s="495"/>
      <c r="AE479" s="562"/>
      <c r="AF479" s="562"/>
      <c r="AG479" s="562"/>
      <c r="AH479" s="527">
        <f t="shared" si="74"/>
        <v>0</v>
      </c>
      <c r="AI479" s="64">
        <f t="shared" si="75"/>
        <v>0</v>
      </c>
      <c r="AJ479" s="96" t="e">
        <f t="shared" si="76"/>
        <v>#DIV/0!</v>
      </c>
      <c r="AK479" s="96" t="e">
        <f t="shared" si="77"/>
        <v>#DIV/0!</v>
      </c>
      <c r="AL479" s="64" t="s">
        <v>4070</v>
      </c>
    </row>
    <row r="480" spans="1:38" s="77" customFormat="1" ht="15.75" hidden="1" customHeight="1" x14ac:dyDescent="0.25">
      <c r="A480" s="64">
        <v>477</v>
      </c>
      <c r="B480" s="64" t="s">
        <v>1055</v>
      </c>
      <c r="C480" s="64" t="s">
        <v>2120</v>
      </c>
      <c r="D480" s="64" t="s">
        <v>1225</v>
      </c>
      <c r="E480" s="59" t="s">
        <v>2123</v>
      </c>
      <c r="F480" s="64" t="s">
        <v>2124</v>
      </c>
      <c r="G480" s="64" t="s">
        <v>1228</v>
      </c>
      <c r="H480" s="96">
        <v>0.7</v>
      </c>
      <c r="I480" s="96" t="s">
        <v>18</v>
      </c>
      <c r="J480" s="64">
        <v>0</v>
      </c>
      <c r="K480" s="64">
        <v>0</v>
      </c>
      <c r="L480" s="59"/>
      <c r="M480" s="64">
        <v>0</v>
      </c>
      <c r="N480" s="64">
        <v>0</v>
      </c>
      <c r="O480" s="59" t="s">
        <v>1085</v>
      </c>
      <c r="P480" s="411">
        <v>11</v>
      </c>
      <c r="Q480" s="411">
        <v>11</v>
      </c>
      <c r="R480" s="416" t="s">
        <v>2656</v>
      </c>
      <c r="S480" s="32">
        <v>0</v>
      </c>
      <c r="T480" s="32">
        <v>0</v>
      </c>
      <c r="U480" s="46" t="s">
        <v>1085</v>
      </c>
      <c r="V480" s="411">
        <v>7</v>
      </c>
      <c r="W480" s="411"/>
      <c r="X480" s="408" t="s">
        <v>2656</v>
      </c>
      <c r="Y480" s="411">
        <v>8</v>
      </c>
      <c r="Z480" s="411">
        <v>8</v>
      </c>
      <c r="AA480" s="519" t="s">
        <v>2656</v>
      </c>
      <c r="AB480" s="495"/>
      <c r="AC480" s="495"/>
      <c r="AD480" s="495"/>
      <c r="AE480" s="562"/>
      <c r="AF480" s="562"/>
      <c r="AG480" s="562"/>
      <c r="AH480" s="527">
        <f t="shared" si="74"/>
        <v>26</v>
      </c>
      <c r="AI480" s="64">
        <f t="shared" si="75"/>
        <v>19</v>
      </c>
      <c r="AJ480" s="96">
        <f t="shared" si="76"/>
        <v>1.368421052631579</v>
      </c>
      <c r="AK480" s="96">
        <f t="shared" si="77"/>
        <v>1.9548872180451129</v>
      </c>
      <c r="AL480" s="64" t="s">
        <v>4072</v>
      </c>
    </row>
    <row r="481" spans="1:38" s="77" customFormat="1" ht="15.75" hidden="1" customHeight="1" x14ac:dyDescent="0.25">
      <c r="A481" s="64">
        <v>478</v>
      </c>
      <c r="B481" s="64" t="s">
        <v>1055</v>
      </c>
      <c r="C481" s="64" t="s">
        <v>2120</v>
      </c>
      <c r="D481" s="64" t="s">
        <v>1230</v>
      </c>
      <c r="E481" s="59" t="s">
        <v>2125</v>
      </c>
      <c r="F481" s="64" t="s">
        <v>2126</v>
      </c>
      <c r="G481" s="64" t="s">
        <v>1257</v>
      </c>
      <c r="H481" s="96">
        <v>0.7</v>
      </c>
      <c r="I481" s="96" t="s">
        <v>18</v>
      </c>
      <c r="J481" s="66">
        <v>0</v>
      </c>
      <c r="K481" s="68">
        <v>0</v>
      </c>
      <c r="L481" s="83" t="s">
        <v>26</v>
      </c>
      <c r="M481" s="66">
        <v>0</v>
      </c>
      <c r="N481" s="66">
        <v>0</v>
      </c>
      <c r="O481" s="67" t="s">
        <v>26</v>
      </c>
      <c r="P481" s="409">
        <v>0</v>
      </c>
      <c r="Q481" s="409">
        <v>0</v>
      </c>
      <c r="R481" s="415" t="s">
        <v>26</v>
      </c>
      <c r="S481" s="68">
        <v>0</v>
      </c>
      <c r="T481" s="68">
        <v>0</v>
      </c>
      <c r="U481" s="67" t="s">
        <v>26</v>
      </c>
      <c r="V481" s="409">
        <v>0</v>
      </c>
      <c r="W481" s="409">
        <v>0</v>
      </c>
      <c r="X481" s="410" t="s">
        <v>26</v>
      </c>
      <c r="Y481" s="411">
        <v>2</v>
      </c>
      <c r="Z481" s="411">
        <v>2</v>
      </c>
      <c r="AA481" s="519" t="s">
        <v>4066</v>
      </c>
      <c r="AB481" s="495"/>
      <c r="AC481" s="495"/>
      <c r="AD481" s="495"/>
      <c r="AE481" s="562"/>
      <c r="AF481" s="562"/>
      <c r="AG481" s="562"/>
      <c r="AH481" s="527">
        <f t="shared" si="74"/>
        <v>2</v>
      </c>
      <c r="AI481" s="64">
        <f t="shared" si="75"/>
        <v>2</v>
      </c>
      <c r="AJ481" s="96">
        <f t="shared" si="76"/>
        <v>1</v>
      </c>
      <c r="AK481" s="96">
        <f t="shared" si="77"/>
        <v>1.4285714285714286</v>
      </c>
      <c r="AL481" s="64" t="s">
        <v>4072</v>
      </c>
    </row>
    <row r="482" spans="1:38" s="77" customFormat="1" ht="15.75" hidden="1" customHeight="1" x14ac:dyDescent="0.25">
      <c r="A482" s="64">
        <v>479</v>
      </c>
      <c r="B482" s="64" t="s">
        <v>1055</v>
      </c>
      <c r="C482" s="64" t="s">
        <v>2120</v>
      </c>
      <c r="D482" s="64" t="s">
        <v>8</v>
      </c>
      <c r="E482" s="59" t="s">
        <v>2127</v>
      </c>
      <c r="F482" s="64" t="s">
        <v>2128</v>
      </c>
      <c r="G482" s="64" t="s">
        <v>1224</v>
      </c>
      <c r="H482" s="96">
        <v>0.7</v>
      </c>
      <c r="I482" s="96" t="s">
        <v>18</v>
      </c>
      <c r="J482" s="66">
        <v>0</v>
      </c>
      <c r="K482" s="68">
        <v>0</v>
      </c>
      <c r="L482" s="83" t="s">
        <v>26</v>
      </c>
      <c r="M482" s="66">
        <v>0</v>
      </c>
      <c r="N482" s="66">
        <v>0</v>
      </c>
      <c r="O482" s="67" t="s">
        <v>26</v>
      </c>
      <c r="P482" s="409">
        <v>0</v>
      </c>
      <c r="Q482" s="409">
        <v>0</v>
      </c>
      <c r="R482" s="415" t="s">
        <v>26</v>
      </c>
      <c r="S482" s="68">
        <v>0</v>
      </c>
      <c r="T482" s="68">
        <v>0</v>
      </c>
      <c r="U482" s="67" t="s">
        <v>26</v>
      </c>
      <c r="V482" s="409">
        <v>0</v>
      </c>
      <c r="W482" s="409">
        <v>0</v>
      </c>
      <c r="X482" s="410" t="s">
        <v>26</v>
      </c>
      <c r="Y482" s="412">
        <v>1</v>
      </c>
      <c r="Z482" s="413">
        <v>1</v>
      </c>
      <c r="AA482" s="520" t="s">
        <v>26</v>
      </c>
      <c r="AB482" s="535"/>
      <c r="AC482" s="535"/>
      <c r="AD482" s="535"/>
      <c r="AE482" s="563"/>
      <c r="AF482" s="563"/>
      <c r="AG482" s="563"/>
      <c r="AH482" s="527">
        <f t="shared" si="74"/>
        <v>1</v>
      </c>
      <c r="AI482" s="64">
        <f t="shared" si="75"/>
        <v>1</v>
      </c>
      <c r="AJ482" s="96">
        <f t="shared" si="76"/>
        <v>1</v>
      </c>
      <c r="AK482" s="96">
        <f t="shared" si="77"/>
        <v>1.4285714285714286</v>
      </c>
      <c r="AL482" s="64" t="s">
        <v>4072</v>
      </c>
    </row>
    <row r="483" spans="1:38" s="77" customFormat="1" ht="15.75" hidden="1" customHeight="1" x14ac:dyDescent="0.25">
      <c r="A483" s="64">
        <v>480</v>
      </c>
      <c r="B483" s="64" t="s">
        <v>1055</v>
      </c>
      <c r="C483" s="64" t="s">
        <v>2120</v>
      </c>
      <c r="D483" s="64" t="s">
        <v>8</v>
      </c>
      <c r="E483" s="59" t="s">
        <v>2129</v>
      </c>
      <c r="F483" s="64" t="s">
        <v>2130</v>
      </c>
      <c r="G483" s="64" t="s">
        <v>1224</v>
      </c>
      <c r="H483" s="96">
        <v>1</v>
      </c>
      <c r="I483" s="96" t="s">
        <v>18</v>
      </c>
      <c r="J483" s="66">
        <v>0</v>
      </c>
      <c r="K483" s="68">
        <v>0</v>
      </c>
      <c r="L483" s="83" t="s">
        <v>26</v>
      </c>
      <c r="M483" s="66">
        <v>0</v>
      </c>
      <c r="N483" s="66">
        <v>0</v>
      </c>
      <c r="O483" s="67" t="s">
        <v>26</v>
      </c>
      <c r="P483" s="409">
        <v>0</v>
      </c>
      <c r="Q483" s="409">
        <v>0</v>
      </c>
      <c r="R483" s="415" t="s">
        <v>26</v>
      </c>
      <c r="S483" s="68">
        <v>0</v>
      </c>
      <c r="T483" s="68">
        <v>0</v>
      </c>
      <c r="U483" s="67" t="s">
        <v>26</v>
      </c>
      <c r="V483" s="409">
        <v>0</v>
      </c>
      <c r="W483" s="409">
        <v>0</v>
      </c>
      <c r="X483" s="410" t="s">
        <v>26</v>
      </c>
      <c r="Y483" s="412">
        <v>0</v>
      </c>
      <c r="Z483" s="413">
        <v>0</v>
      </c>
      <c r="AA483" s="520" t="s">
        <v>26</v>
      </c>
      <c r="AB483" s="535"/>
      <c r="AC483" s="535"/>
      <c r="AD483" s="535"/>
      <c r="AE483" s="563"/>
      <c r="AF483" s="563"/>
      <c r="AG483" s="563"/>
      <c r="AH483" s="527">
        <f>J483+M483+P483</f>
        <v>0</v>
      </c>
      <c r="AI483" s="64">
        <f>K483+N483+Q483+T483</f>
        <v>0</v>
      </c>
      <c r="AJ483" s="96" t="e">
        <f t="shared" si="76"/>
        <v>#DIV/0!</v>
      </c>
      <c r="AK483" s="96" t="e">
        <f t="shared" si="77"/>
        <v>#DIV/0!</v>
      </c>
      <c r="AL483" s="64" t="s">
        <v>4070</v>
      </c>
    </row>
    <row r="484" spans="1:38" s="77" customFormat="1" ht="15.75" hidden="1" customHeight="1" x14ac:dyDescent="0.25">
      <c r="A484" s="64">
        <v>481</v>
      </c>
      <c r="B484" s="64" t="s">
        <v>1055</v>
      </c>
      <c r="C484" s="64" t="s">
        <v>2120</v>
      </c>
      <c r="D484" s="64" t="s">
        <v>1230</v>
      </c>
      <c r="E484" s="59" t="s">
        <v>2131</v>
      </c>
      <c r="F484" s="64" t="s">
        <v>2132</v>
      </c>
      <c r="G484" s="64" t="s">
        <v>1257</v>
      </c>
      <c r="H484" s="96">
        <v>1</v>
      </c>
      <c r="I484" s="96" t="s">
        <v>18</v>
      </c>
      <c r="J484" s="66">
        <v>0</v>
      </c>
      <c r="K484" s="68">
        <v>0</v>
      </c>
      <c r="L484" s="83" t="s">
        <v>26</v>
      </c>
      <c r="M484" s="66">
        <v>0</v>
      </c>
      <c r="N484" s="66">
        <v>0</v>
      </c>
      <c r="O484" s="67" t="s">
        <v>26</v>
      </c>
      <c r="P484" s="409">
        <v>0</v>
      </c>
      <c r="Q484" s="409">
        <v>0</v>
      </c>
      <c r="R484" s="415" t="s">
        <v>26</v>
      </c>
      <c r="S484" s="68">
        <v>0</v>
      </c>
      <c r="T484" s="68">
        <v>0</v>
      </c>
      <c r="U484" s="67" t="s">
        <v>26</v>
      </c>
      <c r="V484" s="409">
        <v>0</v>
      </c>
      <c r="W484" s="409">
        <v>0</v>
      </c>
      <c r="X484" s="410" t="s">
        <v>26</v>
      </c>
      <c r="Y484" s="411">
        <v>780</v>
      </c>
      <c r="Z484" s="411">
        <v>780</v>
      </c>
      <c r="AA484" s="519" t="s">
        <v>4067</v>
      </c>
      <c r="AB484" s="495"/>
      <c r="AC484" s="495"/>
      <c r="AD484" s="495"/>
      <c r="AE484" s="562"/>
      <c r="AF484" s="562"/>
      <c r="AG484" s="562"/>
      <c r="AH484" s="527">
        <f t="shared" ref="AH484:AH515" si="78">J484+M484+P484+S484+V484+Y484</f>
        <v>780</v>
      </c>
      <c r="AI484" s="64">
        <f t="shared" ref="AI484:AI515" si="79">K484+N484+Q484+T484+W484+Z484</f>
        <v>780</v>
      </c>
      <c r="AJ484" s="96">
        <f t="shared" si="76"/>
        <v>1</v>
      </c>
      <c r="AK484" s="96">
        <f t="shared" si="77"/>
        <v>1</v>
      </c>
      <c r="AL484" s="64" t="s">
        <v>4072</v>
      </c>
    </row>
    <row r="485" spans="1:38" s="77" customFormat="1" ht="15.75" hidden="1" customHeight="1" x14ac:dyDescent="0.25">
      <c r="A485" s="64">
        <v>482</v>
      </c>
      <c r="B485" s="64" t="s">
        <v>1055</v>
      </c>
      <c r="C485" s="64" t="s">
        <v>2120</v>
      </c>
      <c r="D485" s="64" t="s">
        <v>8</v>
      </c>
      <c r="E485" s="59" t="s">
        <v>2133</v>
      </c>
      <c r="F485" s="64" t="s">
        <v>2134</v>
      </c>
      <c r="G485" s="86" t="s">
        <v>1257</v>
      </c>
      <c r="H485" s="96">
        <v>0.1</v>
      </c>
      <c r="I485" s="96" t="s">
        <v>786</v>
      </c>
      <c r="J485" s="66">
        <v>0</v>
      </c>
      <c r="K485" s="68">
        <v>0</v>
      </c>
      <c r="L485" s="83" t="s">
        <v>26</v>
      </c>
      <c r="M485" s="66">
        <v>0</v>
      </c>
      <c r="N485" s="66">
        <v>0</v>
      </c>
      <c r="O485" s="67" t="s">
        <v>26</v>
      </c>
      <c r="P485" s="411">
        <v>0</v>
      </c>
      <c r="Q485" s="411">
        <v>0</v>
      </c>
      <c r="R485" s="416" t="s">
        <v>2657</v>
      </c>
      <c r="S485" s="68">
        <v>0</v>
      </c>
      <c r="T485" s="68">
        <v>0</v>
      </c>
      <c r="U485" s="67" t="s">
        <v>26</v>
      </c>
      <c r="V485" s="411">
        <v>0</v>
      </c>
      <c r="W485" s="411">
        <v>0</v>
      </c>
      <c r="X485" s="408" t="s">
        <v>3416</v>
      </c>
      <c r="Y485" s="414">
        <v>0</v>
      </c>
      <c r="Z485" s="414">
        <v>0</v>
      </c>
      <c r="AA485" s="518" t="s">
        <v>26</v>
      </c>
      <c r="AB485" s="495"/>
      <c r="AC485" s="495"/>
      <c r="AD485" s="495"/>
      <c r="AE485" s="562"/>
      <c r="AF485" s="562"/>
      <c r="AG485" s="562"/>
      <c r="AH485" s="527">
        <f t="shared" si="78"/>
        <v>0</v>
      </c>
      <c r="AI485" s="64">
        <f t="shared" si="79"/>
        <v>0</v>
      </c>
      <c r="AJ485" s="88"/>
      <c r="AK485" s="89"/>
      <c r="AL485" s="88" t="s">
        <v>4071</v>
      </c>
    </row>
    <row r="486" spans="1:38" s="77" customFormat="1" ht="15.75" hidden="1" customHeight="1" x14ac:dyDescent="0.25">
      <c r="A486" s="64">
        <v>483</v>
      </c>
      <c r="B486" s="64" t="s">
        <v>1055</v>
      </c>
      <c r="C486" s="64" t="s">
        <v>2120</v>
      </c>
      <c r="D486" s="64" t="s">
        <v>8</v>
      </c>
      <c r="E486" s="324" t="s">
        <v>2135</v>
      </c>
      <c r="F486" s="64" t="s">
        <v>2136</v>
      </c>
      <c r="G486" s="64" t="s">
        <v>1228</v>
      </c>
      <c r="H486" s="96">
        <v>1</v>
      </c>
      <c r="I486" s="96" t="s">
        <v>18</v>
      </c>
      <c r="J486" s="64">
        <v>2</v>
      </c>
      <c r="K486" s="64">
        <v>2</v>
      </c>
      <c r="L486" s="59" t="s">
        <v>2137</v>
      </c>
      <c r="M486" s="64">
        <v>3</v>
      </c>
      <c r="N486" s="64">
        <v>3</v>
      </c>
      <c r="O486" s="59" t="s">
        <v>2461</v>
      </c>
      <c r="P486" s="411">
        <v>2</v>
      </c>
      <c r="Q486" s="411">
        <v>2</v>
      </c>
      <c r="R486" s="416" t="s">
        <v>2658</v>
      </c>
      <c r="S486" s="32">
        <v>7</v>
      </c>
      <c r="T486" s="32">
        <v>7</v>
      </c>
      <c r="U486" s="138" t="s">
        <v>3229</v>
      </c>
      <c r="V486" s="411">
        <v>11</v>
      </c>
      <c r="W486" s="411">
        <v>11</v>
      </c>
      <c r="X486" s="408" t="s">
        <v>3417</v>
      </c>
      <c r="Y486" s="411">
        <f>21+5</f>
        <v>26</v>
      </c>
      <c r="Z486" s="411">
        <v>9</v>
      </c>
      <c r="AA486" s="519" t="s">
        <v>4068</v>
      </c>
      <c r="AB486" s="495"/>
      <c r="AC486" s="495"/>
      <c r="AD486" s="495"/>
      <c r="AE486" s="562"/>
      <c r="AF486" s="562"/>
      <c r="AG486" s="562"/>
      <c r="AH486" s="527">
        <f t="shared" si="78"/>
        <v>51</v>
      </c>
      <c r="AI486" s="64">
        <f t="shared" si="79"/>
        <v>34</v>
      </c>
      <c r="AJ486" s="96">
        <f t="shared" ref="AJ486:AJ530" si="80">+AH486/AI486</f>
        <v>1.5</v>
      </c>
      <c r="AK486" s="96">
        <f t="shared" ref="AK486:AK530" si="81">+AJ486/H486</f>
        <v>1.5</v>
      </c>
      <c r="AL486" s="64" t="s">
        <v>4072</v>
      </c>
    </row>
    <row r="487" spans="1:38" s="77" customFormat="1" ht="15.75" hidden="1" customHeight="1" x14ac:dyDescent="0.25">
      <c r="A487" s="64">
        <v>484</v>
      </c>
      <c r="B487" s="64" t="s">
        <v>1055</v>
      </c>
      <c r="C487" s="64" t="s">
        <v>2120</v>
      </c>
      <c r="D487" s="64" t="s">
        <v>1230</v>
      </c>
      <c r="E487" s="324" t="s">
        <v>2138</v>
      </c>
      <c r="F487" s="64" t="s">
        <v>2139</v>
      </c>
      <c r="G487" s="64" t="s">
        <v>1228</v>
      </c>
      <c r="H487" s="96">
        <v>1</v>
      </c>
      <c r="I487" s="96" t="s">
        <v>18</v>
      </c>
      <c r="J487" s="71">
        <v>93</v>
      </c>
      <c r="K487" s="64">
        <v>93</v>
      </c>
      <c r="L487" s="59" t="s">
        <v>2140</v>
      </c>
      <c r="M487" s="64">
        <v>90</v>
      </c>
      <c r="N487" s="64">
        <v>90</v>
      </c>
      <c r="O487" s="59" t="s">
        <v>2462</v>
      </c>
      <c r="P487" s="411">
        <v>4</v>
      </c>
      <c r="Q487" s="411">
        <v>4</v>
      </c>
      <c r="R487" s="416" t="s">
        <v>2659</v>
      </c>
      <c r="S487" s="32">
        <v>66</v>
      </c>
      <c r="T487" s="32">
        <v>66</v>
      </c>
      <c r="U487" s="138" t="s">
        <v>3230</v>
      </c>
      <c r="V487" s="411">
        <v>143</v>
      </c>
      <c r="W487" s="411">
        <v>143</v>
      </c>
      <c r="X487" s="408" t="s">
        <v>3418</v>
      </c>
      <c r="Y487" s="411">
        <f>206+329+2</f>
        <v>537</v>
      </c>
      <c r="Z487" s="411">
        <v>537</v>
      </c>
      <c r="AA487" s="519" t="s">
        <v>4069</v>
      </c>
      <c r="AB487" s="495"/>
      <c r="AC487" s="495"/>
      <c r="AD487" s="495"/>
      <c r="AE487" s="562"/>
      <c r="AF487" s="562"/>
      <c r="AG487" s="562"/>
      <c r="AH487" s="527">
        <f t="shared" si="78"/>
        <v>933</v>
      </c>
      <c r="AI487" s="64">
        <f t="shared" si="79"/>
        <v>933</v>
      </c>
      <c r="AJ487" s="96">
        <f t="shared" si="80"/>
        <v>1</v>
      </c>
      <c r="AK487" s="96">
        <f t="shared" si="81"/>
        <v>1</v>
      </c>
      <c r="AL487" s="64" t="s">
        <v>4072</v>
      </c>
    </row>
    <row r="488" spans="1:38" s="77" customFormat="1" ht="15.75" hidden="1" customHeight="1" x14ac:dyDescent="0.25">
      <c r="A488" s="64">
        <v>485</v>
      </c>
      <c r="B488" s="64" t="s">
        <v>1055</v>
      </c>
      <c r="C488" s="64" t="s">
        <v>2120</v>
      </c>
      <c r="D488" s="64" t="s">
        <v>8</v>
      </c>
      <c r="E488" s="324" t="s">
        <v>2141</v>
      </c>
      <c r="F488" s="64" t="s">
        <v>2142</v>
      </c>
      <c r="G488" s="64" t="s">
        <v>1224</v>
      </c>
      <c r="H488" s="96">
        <v>1</v>
      </c>
      <c r="I488" s="96" t="s">
        <v>18</v>
      </c>
      <c r="J488" s="64">
        <v>22</v>
      </c>
      <c r="K488" s="64">
        <v>22</v>
      </c>
      <c r="L488" s="59"/>
      <c r="M488" s="68">
        <v>0</v>
      </c>
      <c r="N488" s="68">
        <v>0</v>
      </c>
      <c r="O488" s="67" t="s">
        <v>26</v>
      </c>
      <c r="P488" s="409">
        <v>0</v>
      </c>
      <c r="Q488" s="409">
        <v>0</v>
      </c>
      <c r="R488" s="415" t="s">
        <v>26</v>
      </c>
      <c r="S488" s="32">
        <v>92</v>
      </c>
      <c r="T488" s="32">
        <v>0</v>
      </c>
      <c r="U488" s="138" t="s">
        <v>3231</v>
      </c>
      <c r="V488" s="411">
        <v>92</v>
      </c>
      <c r="W488" s="411">
        <v>92</v>
      </c>
      <c r="X488" s="408" t="s">
        <v>3419</v>
      </c>
      <c r="Y488" s="411">
        <v>60</v>
      </c>
      <c r="Z488" s="411">
        <v>60</v>
      </c>
      <c r="AA488" s="519" t="s">
        <v>3419</v>
      </c>
      <c r="AB488" s="495"/>
      <c r="AC488" s="495"/>
      <c r="AD488" s="495"/>
      <c r="AE488" s="562"/>
      <c r="AF488" s="562"/>
      <c r="AG488" s="562"/>
      <c r="AH488" s="527">
        <f t="shared" si="78"/>
        <v>266</v>
      </c>
      <c r="AI488" s="64">
        <f t="shared" si="79"/>
        <v>174</v>
      </c>
      <c r="AJ488" s="96">
        <f t="shared" si="80"/>
        <v>1.5287356321839081</v>
      </c>
      <c r="AK488" s="96">
        <f t="shared" si="81"/>
        <v>1.5287356321839081</v>
      </c>
      <c r="AL488" s="64" t="s">
        <v>4072</v>
      </c>
    </row>
    <row r="489" spans="1:38" s="77" customFormat="1" ht="15.75" hidden="1" customHeight="1" x14ac:dyDescent="0.25">
      <c r="A489" s="64">
        <v>486</v>
      </c>
      <c r="B489" s="64" t="s">
        <v>1055</v>
      </c>
      <c r="C489" s="64" t="s">
        <v>2120</v>
      </c>
      <c r="D489" s="64" t="s">
        <v>8</v>
      </c>
      <c r="E489" s="59" t="s">
        <v>2143</v>
      </c>
      <c r="F489" s="64" t="s">
        <v>2144</v>
      </c>
      <c r="G489" s="64" t="s">
        <v>1224</v>
      </c>
      <c r="H489" s="96">
        <v>1</v>
      </c>
      <c r="I489" s="96" t="s">
        <v>18</v>
      </c>
      <c r="J489" s="66">
        <v>0</v>
      </c>
      <c r="K489" s="68">
        <v>0</v>
      </c>
      <c r="L489" s="83" t="s">
        <v>26</v>
      </c>
      <c r="M489" s="68">
        <v>0</v>
      </c>
      <c r="N489" s="68">
        <v>0</v>
      </c>
      <c r="O489" s="67" t="s">
        <v>26</v>
      </c>
      <c r="P489" s="409">
        <v>0</v>
      </c>
      <c r="Q489" s="409">
        <v>0</v>
      </c>
      <c r="R489" s="415" t="s">
        <v>26</v>
      </c>
      <c r="S489" s="68">
        <v>0</v>
      </c>
      <c r="T489" s="68">
        <v>0</v>
      </c>
      <c r="U489" s="67" t="s">
        <v>26</v>
      </c>
      <c r="V489" s="409">
        <v>0</v>
      </c>
      <c r="W489" s="409">
        <v>0</v>
      </c>
      <c r="X489" s="410" t="s">
        <v>26</v>
      </c>
      <c r="Y489" s="414">
        <v>0</v>
      </c>
      <c r="Z489" s="414">
        <v>0</v>
      </c>
      <c r="AA489" s="518" t="s">
        <v>26</v>
      </c>
      <c r="AB489" s="495"/>
      <c r="AC489" s="495"/>
      <c r="AD489" s="495"/>
      <c r="AE489" s="562"/>
      <c r="AF489" s="562"/>
      <c r="AG489" s="562"/>
      <c r="AH489" s="527">
        <f t="shared" si="78"/>
        <v>0</v>
      </c>
      <c r="AI489" s="64">
        <f t="shared" si="79"/>
        <v>0</v>
      </c>
      <c r="AJ489" s="96" t="e">
        <f t="shared" si="80"/>
        <v>#DIV/0!</v>
      </c>
      <c r="AK489" s="96" t="e">
        <f t="shared" si="81"/>
        <v>#DIV/0!</v>
      </c>
      <c r="AL489" s="64" t="s">
        <v>4070</v>
      </c>
    </row>
    <row r="490" spans="1:38" s="77" customFormat="1" ht="15.75" hidden="1" customHeight="1" x14ac:dyDescent="0.25">
      <c r="A490" s="64">
        <v>487</v>
      </c>
      <c r="B490" s="64" t="s">
        <v>90</v>
      </c>
      <c r="C490" s="64" t="s">
        <v>2145</v>
      </c>
      <c r="D490" s="64" t="s">
        <v>1254</v>
      </c>
      <c r="E490" s="59" t="s">
        <v>2146</v>
      </c>
      <c r="F490" s="64" t="s">
        <v>2147</v>
      </c>
      <c r="G490" s="64" t="s">
        <v>1238</v>
      </c>
      <c r="H490" s="82">
        <v>1</v>
      </c>
      <c r="I490" s="64" t="s">
        <v>18</v>
      </c>
      <c r="J490" s="68">
        <v>0</v>
      </c>
      <c r="K490" s="68">
        <v>0</v>
      </c>
      <c r="L490" s="83" t="s">
        <v>26</v>
      </c>
      <c r="M490" s="68">
        <v>0</v>
      </c>
      <c r="N490" s="68">
        <v>0</v>
      </c>
      <c r="O490" s="67" t="s">
        <v>26</v>
      </c>
      <c r="P490" s="64">
        <v>1</v>
      </c>
      <c r="Q490" s="68">
        <v>1</v>
      </c>
      <c r="R490" s="61" t="s">
        <v>3289</v>
      </c>
      <c r="S490" s="68">
        <v>0</v>
      </c>
      <c r="T490" s="68">
        <v>0</v>
      </c>
      <c r="U490" s="67" t="s">
        <v>26</v>
      </c>
      <c r="V490" s="68">
        <v>0</v>
      </c>
      <c r="W490" s="68">
        <v>0</v>
      </c>
      <c r="X490" s="67" t="s">
        <v>26</v>
      </c>
      <c r="Y490" s="64">
        <v>1</v>
      </c>
      <c r="Z490" s="68">
        <v>1</v>
      </c>
      <c r="AA490" s="184"/>
      <c r="AB490" s="315"/>
      <c r="AC490" s="315"/>
      <c r="AD490" s="315"/>
      <c r="AE490" s="557"/>
      <c r="AF490" s="557"/>
      <c r="AG490" s="557"/>
      <c r="AH490" s="527">
        <f t="shared" si="78"/>
        <v>2</v>
      </c>
      <c r="AI490" s="64">
        <f t="shared" si="79"/>
        <v>2</v>
      </c>
      <c r="AJ490" s="96">
        <f t="shared" si="80"/>
        <v>1</v>
      </c>
      <c r="AK490" s="96">
        <f t="shared" si="81"/>
        <v>1</v>
      </c>
      <c r="AL490" s="248" t="s">
        <v>4072</v>
      </c>
    </row>
    <row r="491" spans="1:38" s="77" customFormat="1" ht="15.75" hidden="1" customHeight="1" x14ac:dyDescent="0.25">
      <c r="A491" s="64">
        <v>488</v>
      </c>
      <c r="B491" s="64" t="s">
        <v>90</v>
      </c>
      <c r="C491" s="64" t="s">
        <v>2145</v>
      </c>
      <c r="D491" s="64" t="s">
        <v>1225</v>
      </c>
      <c r="E491" s="59" t="s">
        <v>2148</v>
      </c>
      <c r="F491" s="64" t="s">
        <v>2149</v>
      </c>
      <c r="G491" s="64" t="s">
        <v>1228</v>
      </c>
      <c r="H491" s="82">
        <v>1</v>
      </c>
      <c r="I491" s="64" t="s">
        <v>18</v>
      </c>
      <c r="J491" s="79">
        <v>1</v>
      </c>
      <c r="K491" s="68">
        <v>1</v>
      </c>
      <c r="L491" s="61" t="s">
        <v>3289</v>
      </c>
      <c r="M491" s="79">
        <v>1</v>
      </c>
      <c r="N491" s="68">
        <v>1</v>
      </c>
      <c r="O491" s="61" t="s">
        <v>3289</v>
      </c>
      <c r="P491" s="64">
        <v>1</v>
      </c>
      <c r="Q491" s="68">
        <v>1</v>
      </c>
      <c r="R491" s="61" t="s">
        <v>3289</v>
      </c>
      <c r="S491" s="64">
        <v>2</v>
      </c>
      <c r="T491" s="68">
        <v>1</v>
      </c>
      <c r="U491" s="59" t="s">
        <v>3019</v>
      </c>
      <c r="V491" s="36">
        <v>1</v>
      </c>
      <c r="W491" s="68">
        <v>1</v>
      </c>
      <c r="X491" s="315" t="s">
        <v>3594</v>
      </c>
      <c r="Y491" s="36">
        <v>1</v>
      </c>
      <c r="Z491" s="68">
        <v>1</v>
      </c>
      <c r="AA491" s="196" t="s">
        <v>3837</v>
      </c>
      <c r="AB491" s="183"/>
      <c r="AC491" s="183"/>
      <c r="AD491" s="183"/>
      <c r="AE491" s="558"/>
      <c r="AF491" s="558"/>
      <c r="AG491" s="558"/>
      <c r="AH491" s="527">
        <f t="shared" si="78"/>
        <v>7</v>
      </c>
      <c r="AI491" s="64">
        <f t="shared" si="79"/>
        <v>6</v>
      </c>
      <c r="AJ491" s="96">
        <f t="shared" si="80"/>
        <v>1.1666666666666667</v>
      </c>
      <c r="AK491" s="96">
        <f t="shared" si="81"/>
        <v>1.1666666666666667</v>
      </c>
      <c r="AL491" s="248" t="s">
        <v>4072</v>
      </c>
    </row>
    <row r="492" spans="1:38" s="77" customFormat="1" ht="15.75" hidden="1" customHeight="1" x14ac:dyDescent="0.25">
      <c r="A492" s="64">
        <v>489</v>
      </c>
      <c r="B492" s="64" t="s">
        <v>90</v>
      </c>
      <c r="C492" s="64" t="s">
        <v>2145</v>
      </c>
      <c r="D492" s="64" t="s">
        <v>1230</v>
      </c>
      <c r="E492" s="59" t="s">
        <v>2150</v>
      </c>
      <c r="F492" s="64" t="s">
        <v>2151</v>
      </c>
      <c r="G492" s="64" t="s">
        <v>1228</v>
      </c>
      <c r="H492" s="82">
        <v>1</v>
      </c>
      <c r="I492" s="64" t="s">
        <v>18</v>
      </c>
      <c r="J492" s="79">
        <v>1</v>
      </c>
      <c r="K492" s="68">
        <v>1</v>
      </c>
      <c r="L492" s="61" t="s">
        <v>3289</v>
      </c>
      <c r="M492" s="79">
        <v>1</v>
      </c>
      <c r="N492" s="68">
        <v>1</v>
      </c>
      <c r="O492" s="61" t="s">
        <v>3289</v>
      </c>
      <c r="P492" s="64">
        <v>1</v>
      </c>
      <c r="Q492" s="68">
        <v>1</v>
      </c>
      <c r="R492" s="61" t="s">
        <v>3289</v>
      </c>
      <c r="S492" s="64">
        <v>0</v>
      </c>
      <c r="T492" s="68">
        <v>1</v>
      </c>
      <c r="U492" s="61" t="s">
        <v>3020</v>
      </c>
      <c r="V492" s="36">
        <v>1</v>
      </c>
      <c r="W492" s="68">
        <v>1</v>
      </c>
      <c r="X492" s="315"/>
      <c r="Y492" s="36">
        <v>1</v>
      </c>
      <c r="Z492" s="68">
        <v>1</v>
      </c>
      <c r="AA492" s="402" t="s">
        <v>3851</v>
      </c>
      <c r="AB492" s="219"/>
      <c r="AC492" s="219"/>
      <c r="AD492" s="219"/>
      <c r="AE492" s="564"/>
      <c r="AF492" s="564"/>
      <c r="AG492" s="564"/>
      <c r="AH492" s="527">
        <f t="shared" si="78"/>
        <v>5</v>
      </c>
      <c r="AI492" s="64">
        <f t="shared" si="79"/>
        <v>6</v>
      </c>
      <c r="AJ492" s="96">
        <f t="shared" si="80"/>
        <v>0.83333333333333337</v>
      </c>
      <c r="AK492" s="96">
        <f t="shared" si="81"/>
        <v>0.83333333333333337</v>
      </c>
      <c r="AL492" s="248" t="s">
        <v>4072</v>
      </c>
    </row>
    <row r="493" spans="1:38" s="77" customFormat="1" ht="15.75" hidden="1" customHeight="1" x14ac:dyDescent="0.25">
      <c r="A493" s="64">
        <v>490</v>
      </c>
      <c r="B493" s="64" t="s">
        <v>90</v>
      </c>
      <c r="C493" s="64" t="s">
        <v>2145</v>
      </c>
      <c r="D493" s="64" t="s">
        <v>8</v>
      </c>
      <c r="E493" s="59" t="s">
        <v>2152</v>
      </c>
      <c r="F493" s="64" t="s">
        <v>2153</v>
      </c>
      <c r="G493" s="64" t="s">
        <v>1228</v>
      </c>
      <c r="H493" s="82">
        <v>1</v>
      </c>
      <c r="I493" s="64" t="s">
        <v>18</v>
      </c>
      <c r="J493" s="79">
        <v>100</v>
      </c>
      <c r="K493" s="64">
        <v>100</v>
      </c>
      <c r="L493" s="61" t="s">
        <v>3289</v>
      </c>
      <c r="M493" s="79">
        <v>100</v>
      </c>
      <c r="N493" s="64">
        <v>100</v>
      </c>
      <c r="O493" s="61" t="s">
        <v>3289</v>
      </c>
      <c r="P493" s="64">
        <v>100</v>
      </c>
      <c r="Q493" s="64">
        <v>100</v>
      </c>
      <c r="R493" s="61" t="s">
        <v>3289</v>
      </c>
      <c r="S493" s="249">
        <v>1</v>
      </c>
      <c r="T493" s="249">
        <v>1</v>
      </c>
      <c r="U493" s="73" t="s">
        <v>3021</v>
      </c>
      <c r="V493" s="113">
        <v>1</v>
      </c>
      <c r="W493" s="113">
        <v>1</v>
      </c>
      <c r="X493" s="315" t="s">
        <v>3595</v>
      </c>
      <c r="Y493" s="240">
        <v>1</v>
      </c>
      <c r="Z493" s="240">
        <v>1</v>
      </c>
      <c r="AA493" s="402" t="s">
        <v>3852</v>
      </c>
      <c r="AB493" s="219"/>
      <c r="AC493" s="219"/>
      <c r="AD493" s="219"/>
      <c r="AE493" s="564"/>
      <c r="AF493" s="564"/>
      <c r="AG493" s="564"/>
      <c r="AH493" s="527">
        <f t="shared" si="78"/>
        <v>303</v>
      </c>
      <c r="AI493" s="64">
        <f t="shared" si="79"/>
        <v>303</v>
      </c>
      <c r="AJ493" s="96">
        <f t="shared" si="80"/>
        <v>1</v>
      </c>
      <c r="AK493" s="96">
        <f t="shared" si="81"/>
        <v>1</v>
      </c>
      <c r="AL493" s="248" t="s">
        <v>4072</v>
      </c>
    </row>
    <row r="494" spans="1:38" s="77" customFormat="1" ht="15.75" hidden="1" customHeight="1" x14ac:dyDescent="0.25">
      <c r="A494" s="64">
        <v>491</v>
      </c>
      <c r="B494" s="64" t="s">
        <v>90</v>
      </c>
      <c r="C494" s="64" t="s">
        <v>2145</v>
      </c>
      <c r="D494" s="64" t="s">
        <v>8</v>
      </c>
      <c r="E494" s="59" t="s">
        <v>2154</v>
      </c>
      <c r="F494" s="64" t="s">
        <v>2155</v>
      </c>
      <c r="G494" s="64" t="s">
        <v>1228</v>
      </c>
      <c r="H494" s="82">
        <v>1</v>
      </c>
      <c r="I494" s="64" t="s">
        <v>18</v>
      </c>
      <c r="J494" s="68">
        <v>0</v>
      </c>
      <c r="K494" s="68">
        <v>0</v>
      </c>
      <c r="L494" s="83" t="s">
        <v>26</v>
      </c>
      <c r="M494" s="68">
        <v>0</v>
      </c>
      <c r="N494" s="68">
        <v>0</v>
      </c>
      <c r="O494" s="67" t="s">
        <v>26</v>
      </c>
      <c r="P494" s="123">
        <v>1</v>
      </c>
      <c r="Q494" s="123">
        <v>0</v>
      </c>
      <c r="R494" s="67" t="s">
        <v>26</v>
      </c>
      <c r="S494" s="64">
        <v>0</v>
      </c>
      <c r="T494" s="68">
        <v>0</v>
      </c>
      <c r="U494" s="67" t="s">
        <v>26</v>
      </c>
      <c r="V494" s="36">
        <v>1</v>
      </c>
      <c r="W494" s="68">
        <v>0</v>
      </c>
      <c r="X494" s="315" t="s">
        <v>3596</v>
      </c>
      <c r="Y494" s="68">
        <v>0</v>
      </c>
      <c r="Z494" s="68">
        <v>0</v>
      </c>
      <c r="AA494" s="452" t="s">
        <v>26</v>
      </c>
      <c r="AB494" s="59"/>
      <c r="AC494" s="59"/>
      <c r="AD494" s="59"/>
      <c r="AE494" s="556"/>
      <c r="AF494" s="556"/>
      <c r="AG494" s="556"/>
      <c r="AH494" s="527">
        <f t="shared" si="78"/>
        <v>2</v>
      </c>
      <c r="AI494" s="64">
        <f t="shared" si="79"/>
        <v>0</v>
      </c>
      <c r="AJ494" s="96" t="e">
        <f t="shared" si="80"/>
        <v>#DIV/0!</v>
      </c>
      <c r="AK494" s="96" t="e">
        <f t="shared" si="81"/>
        <v>#DIV/0!</v>
      </c>
      <c r="AL494" s="248" t="s">
        <v>4072</v>
      </c>
    </row>
    <row r="495" spans="1:38" s="77" customFormat="1" ht="15.75" hidden="1" customHeight="1" x14ac:dyDescent="0.25">
      <c r="A495" s="64">
        <v>492</v>
      </c>
      <c r="B495" s="64" t="s">
        <v>90</v>
      </c>
      <c r="C495" s="64" t="s">
        <v>2145</v>
      </c>
      <c r="D495" s="64" t="s">
        <v>8</v>
      </c>
      <c r="E495" s="59" t="s">
        <v>2156</v>
      </c>
      <c r="F495" s="64" t="s">
        <v>2157</v>
      </c>
      <c r="G495" s="64" t="s">
        <v>1238</v>
      </c>
      <c r="H495" s="82">
        <v>1</v>
      </c>
      <c r="I495" s="64" t="s">
        <v>18</v>
      </c>
      <c r="J495" s="68">
        <v>0</v>
      </c>
      <c r="K495" s="68">
        <v>0</v>
      </c>
      <c r="L495" s="83" t="s">
        <v>26</v>
      </c>
      <c r="M495" s="68">
        <v>0</v>
      </c>
      <c r="N495" s="68">
        <v>0</v>
      </c>
      <c r="O495" s="67" t="s">
        <v>26</v>
      </c>
      <c r="P495" s="64">
        <v>1</v>
      </c>
      <c r="Q495" s="64">
        <v>1</v>
      </c>
      <c r="R495" s="61" t="s">
        <v>3289</v>
      </c>
      <c r="S495" s="68">
        <v>0</v>
      </c>
      <c r="T495" s="68">
        <v>0</v>
      </c>
      <c r="U495" s="67" t="s">
        <v>26</v>
      </c>
      <c r="V495" s="68">
        <v>0</v>
      </c>
      <c r="W495" s="68">
        <v>0</v>
      </c>
      <c r="X495" s="67" t="s">
        <v>26</v>
      </c>
      <c r="Y495" s="64">
        <v>1</v>
      </c>
      <c r="Z495" s="64">
        <v>1</v>
      </c>
      <c r="AA495" s="196"/>
      <c r="AB495" s="183"/>
      <c r="AC495" s="183"/>
      <c r="AD495" s="183"/>
      <c r="AE495" s="558"/>
      <c r="AF495" s="558"/>
      <c r="AG495" s="558"/>
      <c r="AH495" s="527">
        <f t="shared" si="78"/>
        <v>2</v>
      </c>
      <c r="AI495" s="64">
        <f t="shared" si="79"/>
        <v>2</v>
      </c>
      <c r="AJ495" s="96">
        <f t="shared" si="80"/>
        <v>1</v>
      </c>
      <c r="AK495" s="96">
        <f t="shared" si="81"/>
        <v>1</v>
      </c>
      <c r="AL495" s="248" t="s">
        <v>4072</v>
      </c>
    </row>
    <row r="496" spans="1:38" s="77" customFormat="1" ht="15.75" hidden="1" customHeight="1" x14ac:dyDescent="0.25">
      <c r="A496" s="64">
        <v>493</v>
      </c>
      <c r="B496" s="64" t="s">
        <v>90</v>
      </c>
      <c r="C496" s="64" t="s">
        <v>2145</v>
      </c>
      <c r="D496" s="64" t="s">
        <v>8</v>
      </c>
      <c r="E496" s="59" t="s">
        <v>2158</v>
      </c>
      <c r="F496" s="64" t="s">
        <v>2155</v>
      </c>
      <c r="G496" s="64" t="s">
        <v>1257</v>
      </c>
      <c r="H496" s="82">
        <v>1</v>
      </c>
      <c r="I496" s="64" t="s">
        <v>18</v>
      </c>
      <c r="J496" s="68">
        <v>0</v>
      </c>
      <c r="K496" s="68">
        <v>0</v>
      </c>
      <c r="L496" s="83" t="s">
        <v>26</v>
      </c>
      <c r="M496" s="68">
        <v>0</v>
      </c>
      <c r="N496" s="68">
        <v>0</v>
      </c>
      <c r="O496" s="67" t="s">
        <v>26</v>
      </c>
      <c r="P496" s="68">
        <v>0</v>
      </c>
      <c r="Q496" s="68">
        <v>0</v>
      </c>
      <c r="R496" s="67" t="s">
        <v>26</v>
      </c>
      <c r="S496" s="68">
        <v>0</v>
      </c>
      <c r="T496" s="68">
        <v>0</v>
      </c>
      <c r="U496" s="67" t="s">
        <v>26</v>
      </c>
      <c r="V496" s="36">
        <v>2</v>
      </c>
      <c r="W496" s="36">
        <v>1</v>
      </c>
      <c r="X496" s="315" t="s">
        <v>3597</v>
      </c>
      <c r="Y496" s="48">
        <v>0</v>
      </c>
      <c r="Z496" s="48">
        <v>0</v>
      </c>
      <c r="AA496" s="521" t="s">
        <v>26</v>
      </c>
      <c r="AB496" s="183"/>
      <c r="AC496" s="183"/>
      <c r="AD496" s="183"/>
      <c r="AE496" s="558"/>
      <c r="AF496" s="558"/>
      <c r="AG496" s="558"/>
      <c r="AH496" s="527">
        <f t="shared" si="78"/>
        <v>2</v>
      </c>
      <c r="AI496" s="64">
        <f t="shared" si="79"/>
        <v>1</v>
      </c>
      <c r="AJ496" s="96">
        <f t="shared" si="80"/>
        <v>2</v>
      </c>
      <c r="AK496" s="96">
        <f t="shared" si="81"/>
        <v>2</v>
      </c>
      <c r="AL496" s="248" t="s">
        <v>4072</v>
      </c>
    </row>
    <row r="497" spans="1:38" s="77" customFormat="1" ht="15.75" hidden="1" customHeight="1" x14ac:dyDescent="0.25">
      <c r="A497" s="64">
        <v>494</v>
      </c>
      <c r="B497" s="64" t="s">
        <v>90</v>
      </c>
      <c r="C497" s="64" t="s">
        <v>2145</v>
      </c>
      <c r="D497" s="64" t="s">
        <v>1230</v>
      </c>
      <c r="E497" s="59" t="s">
        <v>2159</v>
      </c>
      <c r="F497" s="64" t="s">
        <v>2151</v>
      </c>
      <c r="G497" s="64" t="s">
        <v>1257</v>
      </c>
      <c r="H497" s="82">
        <v>1</v>
      </c>
      <c r="I497" s="64" t="s">
        <v>18</v>
      </c>
      <c r="J497" s="68">
        <v>0</v>
      </c>
      <c r="K497" s="68">
        <v>0</v>
      </c>
      <c r="L497" s="83" t="s">
        <v>26</v>
      </c>
      <c r="M497" s="68">
        <v>0</v>
      </c>
      <c r="N497" s="68">
        <v>0</v>
      </c>
      <c r="O497" s="67" t="s">
        <v>26</v>
      </c>
      <c r="P497" s="68">
        <v>0</v>
      </c>
      <c r="Q497" s="68">
        <v>0</v>
      </c>
      <c r="R497" s="67" t="s">
        <v>26</v>
      </c>
      <c r="S497" s="68">
        <v>0</v>
      </c>
      <c r="T497" s="68">
        <v>0</v>
      </c>
      <c r="U497" s="67" t="s">
        <v>26</v>
      </c>
      <c r="V497" s="68">
        <v>0</v>
      </c>
      <c r="W497" s="68">
        <v>0</v>
      </c>
      <c r="X497" s="67" t="s">
        <v>26</v>
      </c>
      <c r="Y497" s="64">
        <v>1</v>
      </c>
      <c r="Z497" s="64">
        <v>1</v>
      </c>
      <c r="AA497" s="184"/>
      <c r="AB497" s="315"/>
      <c r="AC497" s="315"/>
      <c r="AD497" s="315"/>
      <c r="AE497" s="557"/>
      <c r="AF497" s="557"/>
      <c r="AG497" s="557"/>
      <c r="AH497" s="527">
        <f t="shared" si="78"/>
        <v>1</v>
      </c>
      <c r="AI497" s="64">
        <f t="shared" si="79"/>
        <v>1</v>
      </c>
      <c r="AJ497" s="96">
        <f t="shared" si="80"/>
        <v>1</v>
      </c>
      <c r="AK497" s="96">
        <f t="shared" si="81"/>
        <v>1</v>
      </c>
      <c r="AL497" s="248" t="s">
        <v>4072</v>
      </c>
    </row>
    <row r="498" spans="1:38" s="77" customFormat="1" ht="15.75" hidden="1" customHeight="1" x14ac:dyDescent="0.25">
      <c r="A498" s="64">
        <v>495</v>
      </c>
      <c r="B498" s="64" t="s">
        <v>90</v>
      </c>
      <c r="C498" s="64" t="s">
        <v>2145</v>
      </c>
      <c r="D498" s="64" t="s">
        <v>8</v>
      </c>
      <c r="E498" s="324" t="s">
        <v>2160</v>
      </c>
      <c r="F498" s="64" t="s">
        <v>2161</v>
      </c>
      <c r="G498" s="64" t="s">
        <v>1228</v>
      </c>
      <c r="H498" s="82">
        <v>0.9</v>
      </c>
      <c r="I498" s="64" t="s">
        <v>18</v>
      </c>
      <c r="J498" s="64">
        <v>183</v>
      </c>
      <c r="K498" s="64">
        <v>183</v>
      </c>
      <c r="L498" s="73" t="s">
        <v>2539</v>
      </c>
      <c r="M498" s="64">
        <v>468</v>
      </c>
      <c r="N498" s="64">
        <v>470</v>
      </c>
      <c r="O498" s="73" t="s">
        <v>2541</v>
      </c>
      <c r="P498" s="64">
        <v>2373</v>
      </c>
      <c r="Q498" s="64">
        <v>2947</v>
      </c>
      <c r="R498" s="61" t="s">
        <v>3289</v>
      </c>
      <c r="S498" s="64">
        <v>1220</v>
      </c>
      <c r="T498" s="64">
        <v>1313</v>
      </c>
      <c r="U498" s="73" t="s">
        <v>3022</v>
      </c>
      <c r="V498" s="36">
        <v>1679</v>
      </c>
      <c r="W498" s="36">
        <v>1800</v>
      </c>
      <c r="X498" s="315" t="s">
        <v>3598</v>
      </c>
      <c r="Y498" s="241">
        <v>1936</v>
      </c>
      <c r="Z498" s="241">
        <v>2083</v>
      </c>
      <c r="AA498" s="242" t="s">
        <v>3853</v>
      </c>
      <c r="AB498" s="219"/>
      <c r="AC498" s="219"/>
      <c r="AD498" s="219"/>
      <c r="AE498" s="564"/>
      <c r="AF498" s="564"/>
      <c r="AG498" s="564"/>
      <c r="AH498" s="527">
        <f t="shared" si="78"/>
        <v>7859</v>
      </c>
      <c r="AI498" s="64">
        <f t="shared" si="79"/>
        <v>8796</v>
      </c>
      <c r="AJ498" s="96">
        <f t="shared" si="80"/>
        <v>0.8934743065029559</v>
      </c>
      <c r="AK498" s="96">
        <f t="shared" si="81"/>
        <v>0.9927492294477287</v>
      </c>
      <c r="AL498" s="248" t="s">
        <v>4072</v>
      </c>
    </row>
    <row r="499" spans="1:38" s="77" customFormat="1" ht="15.75" hidden="1" customHeight="1" x14ac:dyDescent="0.25">
      <c r="A499" s="64">
        <v>496</v>
      </c>
      <c r="B499" s="64" t="s">
        <v>90</v>
      </c>
      <c r="C499" s="64" t="s">
        <v>2145</v>
      </c>
      <c r="D499" s="64" t="s">
        <v>8</v>
      </c>
      <c r="E499" s="59" t="s">
        <v>2162</v>
      </c>
      <c r="F499" s="64" t="s">
        <v>2163</v>
      </c>
      <c r="G499" s="64" t="s">
        <v>1238</v>
      </c>
      <c r="H499" s="82">
        <v>1</v>
      </c>
      <c r="I499" s="64" t="s">
        <v>18</v>
      </c>
      <c r="J499" s="68">
        <v>0</v>
      </c>
      <c r="K499" s="68">
        <v>0</v>
      </c>
      <c r="L499" s="83" t="s">
        <v>26</v>
      </c>
      <c r="M499" s="68">
        <v>0</v>
      </c>
      <c r="N499" s="68">
        <v>0</v>
      </c>
      <c r="O499" s="67" t="s">
        <v>26</v>
      </c>
      <c r="P499" s="64">
        <v>3</v>
      </c>
      <c r="Q499" s="64">
        <v>3</v>
      </c>
      <c r="R499" s="61" t="s">
        <v>3289</v>
      </c>
      <c r="S499" s="68">
        <v>0</v>
      </c>
      <c r="T499" s="68">
        <v>0</v>
      </c>
      <c r="U499" s="67" t="s">
        <v>26</v>
      </c>
      <c r="V499" s="68">
        <v>0</v>
      </c>
      <c r="W499" s="68">
        <v>0</v>
      </c>
      <c r="X499" s="67" t="s">
        <v>26</v>
      </c>
      <c r="Y499" s="5">
        <v>1</v>
      </c>
      <c r="Z499" s="5">
        <v>1</v>
      </c>
      <c r="AA499" s="196"/>
      <c r="AB499" s="183"/>
      <c r="AC499" s="183"/>
      <c r="AD499" s="183"/>
      <c r="AE499" s="558"/>
      <c r="AF499" s="558"/>
      <c r="AG499" s="558"/>
      <c r="AH499" s="527">
        <f t="shared" si="78"/>
        <v>4</v>
      </c>
      <c r="AI499" s="64">
        <f t="shared" si="79"/>
        <v>4</v>
      </c>
      <c r="AJ499" s="96">
        <f t="shared" si="80"/>
        <v>1</v>
      </c>
      <c r="AK499" s="96">
        <f t="shared" si="81"/>
        <v>1</v>
      </c>
      <c r="AL499" s="248" t="s">
        <v>4072</v>
      </c>
    </row>
    <row r="500" spans="1:38" s="77" customFormat="1" ht="15.75" hidden="1" customHeight="1" x14ac:dyDescent="0.25">
      <c r="A500" s="64">
        <v>497</v>
      </c>
      <c r="B500" s="64" t="s">
        <v>90</v>
      </c>
      <c r="C500" s="64" t="s">
        <v>2145</v>
      </c>
      <c r="D500" s="64" t="s">
        <v>8</v>
      </c>
      <c r="E500" s="324" t="s">
        <v>2164</v>
      </c>
      <c r="F500" s="64" t="s">
        <v>2165</v>
      </c>
      <c r="G500" s="64" t="s">
        <v>1228</v>
      </c>
      <c r="H500" s="82">
        <v>1</v>
      </c>
      <c r="I500" s="64" t="s">
        <v>18</v>
      </c>
      <c r="J500" s="64">
        <v>11</v>
      </c>
      <c r="K500" s="64">
        <v>11</v>
      </c>
      <c r="L500" s="73" t="s">
        <v>2540</v>
      </c>
      <c r="M500" s="64">
        <v>7</v>
      </c>
      <c r="N500" s="64">
        <v>7</v>
      </c>
      <c r="O500" s="73" t="s">
        <v>2542</v>
      </c>
      <c r="P500" s="64">
        <v>15</v>
      </c>
      <c r="Q500" s="64">
        <v>15</v>
      </c>
      <c r="R500" s="73" t="s">
        <v>2542</v>
      </c>
      <c r="S500" s="64">
        <v>17</v>
      </c>
      <c r="T500" s="64">
        <v>17</v>
      </c>
      <c r="U500" s="73" t="s">
        <v>3023</v>
      </c>
      <c r="V500" s="36">
        <v>27</v>
      </c>
      <c r="W500" s="36">
        <v>27</v>
      </c>
      <c r="X500" s="315" t="s">
        <v>3599</v>
      </c>
      <c r="Y500" s="241">
        <v>25</v>
      </c>
      <c r="Z500" s="241">
        <v>25</v>
      </c>
      <c r="AA500" s="242" t="s">
        <v>3854</v>
      </c>
      <c r="AB500" s="219"/>
      <c r="AC500" s="219"/>
      <c r="AD500" s="219"/>
      <c r="AE500" s="564"/>
      <c r="AF500" s="564"/>
      <c r="AG500" s="564"/>
      <c r="AH500" s="527">
        <f t="shared" si="78"/>
        <v>102</v>
      </c>
      <c r="AI500" s="64">
        <f t="shared" si="79"/>
        <v>102</v>
      </c>
      <c r="AJ500" s="96">
        <f t="shared" si="80"/>
        <v>1</v>
      </c>
      <c r="AK500" s="96">
        <f t="shared" si="81"/>
        <v>1</v>
      </c>
      <c r="AL500" s="248" t="s">
        <v>4072</v>
      </c>
    </row>
    <row r="501" spans="1:38" s="77" customFormat="1" ht="15.75" hidden="1" customHeight="1" x14ac:dyDescent="0.25">
      <c r="A501" s="64">
        <v>498</v>
      </c>
      <c r="B501" s="64" t="s">
        <v>90</v>
      </c>
      <c r="C501" s="64" t="s">
        <v>2145</v>
      </c>
      <c r="D501" s="64" t="s">
        <v>1230</v>
      </c>
      <c r="E501" s="59" t="s">
        <v>2166</v>
      </c>
      <c r="F501" s="64" t="s">
        <v>2151</v>
      </c>
      <c r="G501" s="64" t="s">
        <v>1257</v>
      </c>
      <c r="H501" s="82">
        <v>1</v>
      </c>
      <c r="I501" s="64" t="s">
        <v>18</v>
      </c>
      <c r="J501" s="68">
        <v>0</v>
      </c>
      <c r="K501" s="68">
        <v>0</v>
      </c>
      <c r="L501" s="83" t="s">
        <v>26</v>
      </c>
      <c r="M501" s="68">
        <v>0</v>
      </c>
      <c r="N501" s="68">
        <v>0</v>
      </c>
      <c r="O501" s="67" t="s">
        <v>26</v>
      </c>
      <c r="P501" s="68">
        <v>0</v>
      </c>
      <c r="Q501" s="68">
        <v>0</v>
      </c>
      <c r="R501" s="67" t="s">
        <v>26</v>
      </c>
      <c r="S501" s="68">
        <v>0</v>
      </c>
      <c r="T501" s="68">
        <v>0</v>
      </c>
      <c r="U501" s="67" t="s">
        <v>26</v>
      </c>
      <c r="V501" s="68">
        <v>0</v>
      </c>
      <c r="W501" s="68">
        <v>0</v>
      </c>
      <c r="X501" s="67" t="s">
        <v>26</v>
      </c>
      <c r="Y501" s="64">
        <v>1</v>
      </c>
      <c r="Z501" s="64">
        <v>1</v>
      </c>
      <c r="AA501" s="184"/>
      <c r="AB501" s="315"/>
      <c r="AC501" s="315"/>
      <c r="AD501" s="315"/>
      <c r="AE501" s="557"/>
      <c r="AF501" s="557"/>
      <c r="AG501" s="557"/>
      <c r="AH501" s="527">
        <f t="shared" si="78"/>
        <v>1</v>
      </c>
      <c r="AI501" s="64">
        <f t="shared" si="79"/>
        <v>1</v>
      </c>
      <c r="AJ501" s="96">
        <f t="shared" si="80"/>
        <v>1</v>
      </c>
      <c r="AK501" s="96">
        <f t="shared" si="81"/>
        <v>1</v>
      </c>
      <c r="AL501" s="248" t="s">
        <v>4072</v>
      </c>
    </row>
    <row r="502" spans="1:38" s="77" customFormat="1" ht="15.75" hidden="1" customHeight="1" x14ac:dyDescent="0.25">
      <c r="A502" s="64">
        <v>499</v>
      </c>
      <c r="B502" s="64" t="s">
        <v>90</v>
      </c>
      <c r="C502" s="64" t="s">
        <v>2145</v>
      </c>
      <c r="D502" s="64" t="s">
        <v>8</v>
      </c>
      <c r="E502" s="59" t="s">
        <v>2167</v>
      </c>
      <c r="F502" s="64" t="s">
        <v>2155</v>
      </c>
      <c r="G502" s="64" t="s">
        <v>1228</v>
      </c>
      <c r="H502" s="82">
        <v>1</v>
      </c>
      <c r="I502" s="64" t="s">
        <v>18</v>
      </c>
      <c r="J502" s="68">
        <v>0</v>
      </c>
      <c r="K502" s="68">
        <v>0</v>
      </c>
      <c r="L502" s="83" t="s">
        <v>26</v>
      </c>
      <c r="M502" s="68">
        <v>0</v>
      </c>
      <c r="N502" s="68">
        <v>0</v>
      </c>
      <c r="O502" s="67" t="s">
        <v>26</v>
      </c>
      <c r="P502" s="68">
        <v>0</v>
      </c>
      <c r="Q502" s="68">
        <v>0</v>
      </c>
      <c r="R502" s="67" t="s">
        <v>26</v>
      </c>
      <c r="S502" s="68">
        <v>0</v>
      </c>
      <c r="T502" s="68">
        <v>0</v>
      </c>
      <c r="U502" s="67" t="s">
        <v>26</v>
      </c>
      <c r="V502" s="68">
        <v>0</v>
      </c>
      <c r="W502" s="68">
        <v>0</v>
      </c>
      <c r="X502" s="67" t="s">
        <v>26</v>
      </c>
      <c r="Y502" s="68">
        <v>0</v>
      </c>
      <c r="Z502" s="68">
        <v>0</v>
      </c>
      <c r="AA502" s="452" t="s">
        <v>26</v>
      </c>
      <c r="AB502" s="59"/>
      <c r="AC502" s="59"/>
      <c r="AD502" s="59"/>
      <c r="AE502" s="556"/>
      <c r="AF502" s="556"/>
      <c r="AG502" s="556"/>
      <c r="AH502" s="527">
        <f t="shared" si="78"/>
        <v>0</v>
      </c>
      <c r="AI502" s="64">
        <f t="shared" si="79"/>
        <v>0</v>
      </c>
      <c r="AJ502" s="96" t="e">
        <f t="shared" si="80"/>
        <v>#DIV/0!</v>
      </c>
      <c r="AK502" s="96" t="e">
        <f t="shared" si="81"/>
        <v>#DIV/0!</v>
      </c>
      <c r="AL502" s="248" t="s">
        <v>4070</v>
      </c>
    </row>
    <row r="503" spans="1:38" s="77" customFormat="1" ht="15.75" hidden="1" customHeight="1" x14ac:dyDescent="0.25">
      <c r="A503" s="64">
        <v>500</v>
      </c>
      <c r="B503" s="64" t="s">
        <v>90</v>
      </c>
      <c r="C503" s="64" t="s">
        <v>2145</v>
      </c>
      <c r="D503" s="64" t="s">
        <v>8</v>
      </c>
      <c r="E503" s="59" t="s">
        <v>2168</v>
      </c>
      <c r="F503" s="64" t="s">
        <v>2169</v>
      </c>
      <c r="G503" s="64" t="s">
        <v>1224</v>
      </c>
      <c r="H503" s="82">
        <v>1</v>
      </c>
      <c r="I503" s="64" t="s">
        <v>18</v>
      </c>
      <c r="J503" s="68">
        <v>0</v>
      </c>
      <c r="K503" s="68">
        <v>0</v>
      </c>
      <c r="L503" s="83" t="s">
        <v>26</v>
      </c>
      <c r="M503" s="68">
        <v>0</v>
      </c>
      <c r="N503" s="68">
        <v>0</v>
      </c>
      <c r="O503" s="67" t="s">
        <v>26</v>
      </c>
      <c r="P503" s="68">
        <v>0</v>
      </c>
      <c r="Q503" s="68">
        <v>0</v>
      </c>
      <c r="R503" s="67" t="s">
        <v>26</v>
      </c>
      <c r="S503" s="68">
        <v>0</v>
      </c>
      <c r="T503" s="68">
        <v>0</v>
      </c>
      <c r="U503" s="67" t="s">
        <v>26</v>
      </c>
      <c r="V503" s="68">
        <v>0</v>
      </c>
      <c r="W503" s="68">
        <v>0</v>
      </c>
      <c r="X503" s="67" t="s">
        <v>26</v>
      </c>
      <c r="Y503" s="68">
        <v>0</v>
      </c>
      <c r="Z503" s="68">
        <v>0</v>
      </c>
      <c r="AA503" s="452" t="s">
        <v>26</v>
      </c>
      <c r="AB503" s="59"/>
      <c r="AC503" s="59"/>
      <c r="AD503" s="59"/>
      <c r="AE503" s="556"/>
      <c r="AF503" s="556"/>
      <c r="AG503" s="556"/>
      <c r="AH503" s="527">
        <f t="shared" si="78"/>
        <v>0</v>
      </c>
      <c r="AI503" s="64">
        <f t="shared" si="79"/>
        <v>0</v>
      </c>
      <c r="AJ503" s="96" t="e">
        <f t="shared" si="80"/>
        <v>#DIV/0!</v>
      </c>
      <c r="AK503" s="96" t="e">
        <f t="shared" si="81"/>
        <v>#DIV/0!</v>
      </c>
      <c r="AL503" s="248" t="s">
        <v>4070</v>
      </c>
    </row>
    <row r="504" spans="1:38" s="77" customFormat="1" ht="15.75" hidden="1" customHeight="1" x14ac:dyDescent="0.25">
      <c r="A504" s="64">
        <v>501</v>
      </c>
      <c r="B504" s="64" t="s">
        <v>90</v>
      </c>
      <c r="C504" s="64" t="s">
        <v>2145</v>
      </c>
      <c r="D504" s="64" t="s">
        <v>8</v>
      </c>
      <c r="E504" s="59" t="s">
        <v>2170</v>
      </c>
      <c r="F504" s="64" t="s">
        <v>2171</v>
      </c>
      <c r="G504" s="64" t="s">
        <v>1224</v>
      </c>
      <c r="H504" s="82">
        <v>1</v>
      </c>
      <c r="I504" s="64" t="s">
        <v>18</v>
      </c>
      <c r="J504" s="68">
        <v>0</v>
      </c>
      <c r="K504" s="68">
        <v>0</v>
      </c>
      <c r="L504" s="83" t="s">
        <v>26</v>
      </c>
      <c r="M504" s="68">
        <v>0</v>
      </c>
      <c r="N504" s="68">
        <v>0</v>
      </c>
      <c r="O504" s="67" t="s">
        <v>26</v>
      </c>
      <c r="P504" s="68">
        <v>0</v>
      </c>
      <c r="Q504" s="68">
        <v>0</v>
      </c>
      <c r="R504" s="67" t="s">
        <v>26</v>
      </c>
      <c r="S504" s="68">
        <v>0</v>
      </c>
      <c r="T504" s="68">
        <v>0</v>
      </c>
      <c r="U504" s="67" t="s">
        <v>26</v>
      </c>
      <c r="V504" s="68">
        <v>0</v>
      </c>
      <c r="W504" s="68">
        <v>0</v>
      </c>
      <c r="X504" s="67" t="s">
        <v>26</v>
      </c>
      <c r="Y504" s="68">
        <v>0</v>
      </c>
      <c r="Z504" s="68">
        <v>0</v>
      </c>
      <c r="AA504" s="452" t="s">
        <v>26</v>
      </c>
      <c r="AB504" s="59"/>
      <c r="AC504" s="59"/>
      <c r="AD504" s="59"/>
      <c r="AE504" s="556"/>
      <c r="AF504" s="556"/>
      <c r="AG504" s="556"/>
      <c r="AH504" s="527">
        <f t="shared" si="78"/>
        <v>0</v>
      </c>
      <c r="AI504" s="64">
        <f t="shared" si="79"/>
        <v>0</v>
      </c>
      <c r="AJ504" s="96" t="e">
        <f t="shared" si="80"/>
        <v>#DIV/0!</v>
      </c>
      <c r="AK504" s="96" t="e">
        <f t="shared" si="81"/>
        <v>#DIV/0!</v>
      </c>
      <c r="AL504" s="248" t="s">
        <v>4070</v>
      </c>
    </row>
    <row r="505" spans="1:38" s="77" customFormat="1" ht="15.75" hidden="1" customHeight="1" x14ac:dyDescent="0.25">
      <c r="A505" s="64">
        <v>502</v>
      </c>
      <c r="B505" s="64" t="s">
        <v>90</v>
      </c>
      <c r="C505" s="64" t="s">
        <v>2145</v>
      </c>
      <c r="D505" s="64" t="s">
        <v>8</v>
      </c>
      <c r="E505" s="59" t="s">
        <v>2172</v>
      </c>
      <c r="F505" s="64" t="s">
        <v>2173</v>
      </c>
      <c r="G505" s="64" t="s">
        <v>1257</v>
      </c>
      <c r="H505" s="82">
        <v>1</v>
      </c>
      <c r="I505" s="64" t="s">
        <v>18</v>
      </c>
      <c r="J505" s="68">
        <v>0</v>
      </c>
      <c r="K505" s="68">
        <v>0</v>
      </c>
      <c r="L505" s="83" t="s">
        <v>26</v>
      </c>
      <c r="M505" s="68">
        <v>0</v>
      </c>
      <c r="N505" s="68">
        <v>0</v>
      </c>
      <c r="O505" s="67" t="s">
        <v>26</v>
      </c>
      <c r="P505" s="68">
        <v>0</v>
      </c>
      <c r="Q505" s="68">
        <v>0</v>
      </c>
      <c r="R505" s="67" t="s">
        <v>26</v>
      </c>
      <c r="S505" s="68">
        <v>0</v>
      </c>
      <c r="T505" s="68">
        <v>0</v>
      </c>
      <c r="U505" s="67" t="s">
        <v>26</v>
      </c>
      <c r="V505" s="68">
        <v>0</v>
      </c>
      <c r="W505" s="68">
        <v>0</v>
      </c>
      <c r="X505" s="67" t="s">
        <v>26</v>
      </c>
      <c r="Y505" s="64">
        <v>1</v>
      </c>
      <c r="Z505" s="64">
        <v>2</v>
      </c>
      <c r="AA505" s="184"/>
      <c r="AB505" s="315"/>
      <c r="AC505" s="315"/>
      <c r="AD505" s="315"/>
      <c r="AE505" s="557"/>
      <c r="AF505" s="557"/>
      <c r="AG505" s="557"/>
      <c r="AH505" s="527">
        <f t="shared" si="78"/>
        <v>1</v>
      </c>
      <c r="AI505" s="64">
        <f t="shared" si="79"/>
        <v>2</v>
      </c>
      <c r="AJ505" s="96">
        <f t="shared" si="80"/>
        <v>0.5</v>
      </c>
      <c r="AK505" s="96">
        <f t="shared" si="81"/>
        <v>0.5</v>
      </c>
      <c r="AL505" s="248" t="s">
        <v>4074</v>
      </c>
    </row>
    <row r="506" spans="1:38" s="77" customFormat="1" ht="15.75" hidden="1" customHeight="1" x14ac:dyDescent="0.25">
      <c r="A506" s="64">
        <v>503</v>
      </c>
      <c r="B506" s="64" t="s">
        <v>90</v>
      </c>
      <c r="C506" s="64" t="s">
        <v>2174</v>
      </c>
      <c r="D506" s="64" t="s">
        <v>1254</v>
      </c>
      <c r="E506" s="59" t="s">
        <v>2175</v>
      </c>
      <c r="F506" s="64" t="s">
        <v>2176</v>
      </c>
      <c r="G506" s="64" t="s">
        <v>1257</v>
      </c>
      <c r="H506" s="82">
        <v>1</v>
      </c>
      <c r="I506" s="64" t="s">
        <v>18</v>
      </c>
      <c r="J506" s="68">
        <v>0</v>
      </c>
      <c r="K506" s="68">
        <v>0</v>
      </c>
      <c r="L506" s="83" t="s">
        <v>26</v>
      </c>
      <c r="M506" s="68">
        <v>0</v>
      </c>
      <c r="N506" s="68">
        <v>0</v>
      </c>
      <c r="O506" s="67" t="s">
        <v>26</v>
      </c>
      <c r="P506" s="68">
        <v>0</v>
      </c>
      <c r="Q506" s="68">
        <v>0</v>
      </c>
      <c r="R506" s="67" t="s">
        <v>26</v>
      </c>
      <c r="S506" s="68">
        <v>0</v>
      </c>
      <c r="T506" s="68">
        <v>0</v>
      </c>
      <c r="U506" s="67" t="s">
        <v>26</v>
      </c>
      <c r="V506" s="68">
        <v>0</v>
      </c>
      <c r="W506" s="68">
        <v>0</v>
      </c>
      <c r="X506" s="67" t="s">
        <v>26</v>
      </c>
      <c r="Y506" s="36">
        <v>120</v>
      </c>
      <c r="Z506" s="36">
        <v>151</v>
      </c>
      <c r="AA506" s="184"/>
      <c r="AB506" s="315"/>
      <c r="AC506" s="315"/>
      <c r="AD506" s="315"/>
      <c r="AE506" s="557"/>
      <c r="AF506" s="557"/>
      <c r="AG506" s="557"/>
      <c r="AH506" s="527">
        <f t="shared" si="78"/>
        <v>120</v>
      </c>
      <c r="AI506" s="64">
        <f t="shared" si="79"/>
        <v>151</v>
      </c>
      <c r="AJ506" s="96">
        <f t="shared" si="80"/>
        <v>0.79470198675496684</v>
      </c>
      <c r="AK506" s="96">
        <f t="shared" si="81"/>
        <v>0.79470198675496684</v>
      </c>
      <c r="AL506" s="64" t="s">
        <v>4073</v>
      </c>
    </row>
    <row r="507" spans="1:38" s="77" customFormat="1" ht="15.75" hidden="1" customHeight="1" x14ac:dyDescent="0.25">
      <c r="A507" s="64">
        <v>504</v>
      </c>
      <c r="B507" s="64" t="s">
        <v>90</v>
      </c>
      <c r="C507" s="64" t="s">
        <v>2174</v>
      </c>
      <c r="D507" s="64" t="s">
        <v>1225</v>
      </c>
      <c r="E507" s="59" t="s">
        <v>2177</v>
      </c>
      <c r="F507" s="64" t="s">
        <v>2178</v>
      </c>
      <c r="G507" s="64" t="s">
        <v>1238</v>
      </c>
      <c r="H507" s="82">
        <v>1</v>
      </c>
      <c r="I507" s="64" t="s">
        <v>18</v>
      </c>
      <c r="J507" s="68">
        <v>0</v>
      </c>
      <c r="K507" s="68">
        <v>0</v>
      </c>
      <c r="L507" s="83" t="s">
        <v>26</v>
      </c>
      <c r="M507" s="68">
        <v>0</v>
      </c>
      <c r="N507" s="68">
        <v>0</v>
      </c>
      <c r="O507" s="67" t="s">
        <v>26</v>
      </c>
      <c r="P507" s="64">
        <v>6</v>
      </c>
      <c r="Q507" s="64">
        <v>6</v>
      </c>
      <c r="R507" s="73" t="s">
        <v>3649</v>
      </c>
      <c r="S507" s="68">
        <v>0</v>
      </c>
      <c r="T507" s="68">
        <v>0</v>
      </c>
      <c r="U507" s="67" t="s">
        <v>26</v>
      </c>
      <c r="V507" s="68">
        <v>0</v>
      </c>
      <c r="W507" s="68">
        <v>0</v>
      </c>
      <c r="X507" s="67" t="s">
        <v>26</v>
      </c>
      <c r="Y507" s="64">
        <v>6</v>
      </c>
      <c r="Z507" s="64">
        <v>6</v>
      </c>
      <c r="AA507" s="184"/>
      <c r="AB507" s="315"/>
      <c r="AC507" s="315"/>
      <c r="AD507" s="315"/>
      <c r="AE507" s="557"/>
      <c r="AF507" s="557"/>
      <c r="AG507" s="557"/>
      <c r="AH507" s="527">
        <f t="shared" si="78"/>
        <v>12</v>
      </c>
      <c r="AI507" s="64">
        <f t="shared" si="79"/>
        <v>12</v>
      </c>
      <c r="AJ507" s="96">
        <f t="shared" si="80"/>
        <v>1</v>
      </c>
      <c r="AK507" s="96">
        <f t="shared" si="81"/>
        <v>1</v>
      </c>
      <c r="AL507" s="248" t="s">
        <v>4072</v>
      </c>
    </row>
    <row r="508" spans="1:38" s="77" customFormat="1" ht="15.75" hidden="1" customHeight="1" x14ac:dyDescent="0.25">
      <c r="A508" s="64">
        <v>505</v>
      </c>
      <c r="B508" s="64" t="s">
        <v>90</v>
      </c>
      <c r="C508" s="64" t="s">
        <v>2174</v>
      </c>
      <c r="D508" s="64" t="s">
        <v>1230</v>
      </c>
      <c r="E508" s="59" t="s">
        <v>2179</v>
      </c>
      <c r="F508" s="64" t="s">
        <v>2180</v>
      </c>
      <c r="G508" s="64" t="s">
        <v>1238</v>
      </c>
      <c r="H508" s="82">
        <v>1</v>
      </c>
      <c r="I508" s="64" t="s">
        <v>18</v>
      </c>
      <c r="J508" s="68">
        <v>0</v>
      </c>
      <c r="K508" s="68">
        <v>0</v>
      </c>
      <c r="L508" s="83" t="s">
        <v>26</v>
      </c>
      <c r="M508" s="68">
        <v>0</v>
      </c>
      <c r="N508" s="68">
        <v>0</v>
      </c>
      <c r="O508" s="67" t="s">
        <v>26</v>
      </c>
      <c r="P508" s="64">
        <v>1</v>
      </c>
      <c r="Q508" s="64">
        <v>1</v>
      </c>
      <c r="R508" s="61" t="s">
        <v>3289</v>
      </c>
      <c r="S508" s="68">
        <v>0</v>
      </c>
      <c r="T508" s="68">
        <v>0</v>
      </c>
      <c r="U508" s="67" t="s">
        <v>26</v>
      </c>
      <c r="V508" s="68">
        <v>0</v>
      </c>
      <c r="W508" s="68">
        <v>0</v>
      </c>
      <c r="X508" s="67" t="s">
        <v>26</v>
      </c>
      <c r="Y508" s="36">
        <v>2</v>
      </c>
      <c r="Z508" s="36">
        <v>2</v>
      </c>
      <c r="AA508" s="184" t="s">
        <v>3855</v>
      </c>
      <c r="AB508" s="315"/>
      <c r="AC508" s="315"/>
      <c r="AD508" s="315"/>
      <c r="AE508" s="557"/>
      <c r="AF508" s="557"/>
      <c r="AG508" s="557"/>
      <c r="AH508" s="527">
        <f t="shared" si="78"/>
        <v>3</v>
      </c>
      <c r="AI508" s="64">
        <f t="shared" si="79"/>
        <v>3</v>
      </c>
      <c r="AJ508" s="96">
        <f t="shared" si="80"/>
        <v>1</v>
      </c>
      <c r="AK508" s="96">
        <f t="shared" si="81"/>
        <v>1</v>
      </c>
      <c r="AL508" s="248" t="s">
        <v>4072</v>
      </c>
    </row>
    <row r="509" spans="1:38" s="77" customFormat="1" ht="15.75" hidden="1" customHeight="1" x14ac:dyDescent="0.25">
      <c r="A509" s="64">
        <v>506</v>
      </c>
      <c r="B509" s="64" t="s">
        <v>90</v>
      </c>
      <c r="C509" s="64" t="s">
        <v>2174</v>
      </c>
      <c r="D509" s="64" t="s">
        <v>8</v>
      </c>
      <c r="E509" s="59" t="s">
        <v>2181</v>
      </c>
      <c r="F509" s="64" t="s">
        <v>2182</v>
      </c>
      <c r="G509" s="64" t="s">
        <v>1228</v>
      </c>
      <c r="H509" s="82">
        <v>1</v>
      </c>
      <c r="I509" s="64" t="s">
        <v>18</v>
      </c>
      <c r="J509" s="124">
        <v>2</v>
      </c>
      <c r="K509" s="124">
        <v>2</v>
      </c>
      <c r="L509" s="62" t="s">
        <v>3645</v>
      </c>
      <c r="M509" s="124">
        <v>2</v>
      </c>
      <c r="N509" s="124">
        <v>2</v>
      </c>
      <c r="O509" s="61" t="s">
        <v>3289</v>
      </c>
      <c r="P509" s="64">
        <v>2</v>
      </c>
      <c r="Q509" s="64">
        <v>2</v>
      </c>
      <c r="R509" s="61" t="s">
        <v>2915</v>
      </c>
      <c r="S509" s="64">
        <v>2</v>
      </c>
      <c r="T509" s="64">
        <v>2</v>
      </c>
      <c r="U509" s="61" t="s">
        <v>3024</v>
      </c>
      <c r="V509" s="36">
        <v>2</v>
      </c>
      <c r="W509" s="36">
        <v>2</v>
      </c>
      <c r="X509" s="315" t="s">
        <v>3024</v>
      </c>
      <c r="Y509" s="36">
        <v>2</v>
      </c>
      <c r="Z509" s="36">
        <v>2</v>
      </c>
      <c r="AA509" s="184" t="s">
        <v>3856</v>
      </c>
      <c r="AB509" s="315"/>
      <c r="AC509" s="315"/>
      <c r="AD509" s="315"/>
      <c r="AE509" s="557"/>
      <c r="AF509" s="557"/>
      <c r="AG509" s="557"/>
      <c r="AH509" s="527">
        <f t="shared" si="78"/>
        <v>12</v>
      </c>
      <c r="AI509" s="64">
        <f t="shared" si="79"/>
        <v>12</v>
      </c>
      <c r="AJ509" s="96">
        <f t="shared" si="80"/>
        <v>1</v>
      </c>
      <c r="AK509" s="96">
        <f t="shared" si="81"/>
        <v>1</v>
      </c>
      <c r="AL509" s="248" t="s">
        <v>4072</v>
      </c>
    </row>
    <row r="510" spans="1:38" s="77" customFormat="1" ht="15.75" hidden="1" customHeight="1" x14ac:dyDescent="0.25">
      <c r="A510" s="64">
        <v>507</v>
      </c>
      <c r="B510" s="64" t="s">
        <v>90</v>
      </c>
      <c r="C510" s="64" t="s">
        <v>2174</v>
      </c>
      <c r="D510" s="64" t="s">
        <v>8</v>
      </c>
      <c r="E510" s="324" t="s">
        <v>2183</v>
      </c>
      <c r="F510" s="64" t="s">
        <v>2184</v>
      </c>
      <c r="G510" s="64" t="s">
        <v>1228</v>
      </c>
      <c r="H510" s="82">
        <v>1</v>
      </c>
      <c r="I510" s="64" t="s">
        <v>18</v>
      </c>
      <c r="J510" s="64">
        <v>6</v>
      </c>
      <c r="K510" s="64">
        <v>6</v>
      </c>
      <c r="L510" s="61" t="s">
        <v>3289</v>
      </c>
      <c r="M510" s="64">
        <v>6</v>
      </c>
      <c r="N510" s="64">
        <v>6</v>
      </c>
      <c r="O510" s="61" t="s">
        <v>3289</v>
      </c>
      <c r="P510" s="64">
        <v>6</v>
      </c>
      <c r="Q510" s="64">
        <v>6</v>
      </c>
      <c r="R510" s="61" t="s">
        <v>3289</v>
      </c>
      <c r="S510" s="64">
        <v>6</v>
      </c>
      <c r="T510" s="64">
        <v>6</v>
      </c>
      <c r="U510" s="61" t="s">
        <v>3025</v>
      </c>
      <c r="V510" s="36">
        <v>6</v>
      </c>
      <c r="W510" s="36">
        <v>6</v>
      </c>
      <c r="X510" s="315" t="s">
        <v>3025</v>
      </c>
      <c r="Y510" s="36">
        <v>6</v>
      </c>
      <c r="Z510" s="36">
        <v>6</v>
      </c>
      <c r="AA510" s="184" t="s">
        <v>3025</v>
      </c>
      <c r="AB510" s="315"/>
      <c r="AC510" s="315"/>
      <c r="AD510" s="315"/>
      <c r="AE510" s="557"/>
      <c r="AF510" s="557"/>
      <c r="AG510" s="557"/>
      <c r="AH510" s="527">
        <f t="shared" si="78"/>
        <v>36</v>
      </c>
      <c r="AI510" s="64">
        <f t="shared" si="79"/>
        <v>36</v>
      </c>
      <c r="AJ510" s="96">
        <f t="shared" si="80"/>
        <v>1</v>
      </c>
      <c r="AK510" s="96">
        <f t="shared" si="81"/>
        <v>1</v>
      </c>
      <c r="AL510" s="248" t="s">
        <v>4072</v>
      </c>
    </row>
    <row r="511" spans="1:38" s="77" customFormat="1" ht="15.75" hidden="1" customHeight="1" x14ac:dyDescent="0.25">
      <c r="A511" s="64">
        <v>508</v>
      </c>
      <c r="B511" s="64" t="s">
        <v>90</v>
      </c>
      <c r="C511" s="64" t="s">
        <v>2174</v>
      </c>
      <c r="D511" s="64" t="s">
        <v>1230</v>
      </c>
      <c r="E511" s="59" t="s">
        <v>2185</v>
      </c>
      <c r="F511" s="64" t="s">
        <v>2186</v>
      </c>
      <c r="G511" s="64" t="s">
        <v>1238</v>
      </c>
      <c r="H511" s="82">
        <v>1</v>
      </c>
      <c r="I511" s="64" t="s">
        <v>18</v>
      </c>
      <c r="J511" s="68">
        <v>0</v>
      </c>
      <c r="K511" s="68">
        <v>0</v>
      </c>
      <c r="L511" s="83" t="s">
        <v>26</v>
      </c>
      <c r="M511" s="68">
        <v>0</v>
      </c>
      <c r="N511" s="68">
        <v>0</v>
      </c>
      <c r="O511" s="67" t="s">
        <v>26</v>
      </c>
      <c r="P511" s="64">
        <v>1</v>
      </c>
      <c r="Q511" s="64">
        <v>1</v>
      </c>
      <c r="R511" s="61" t="s">
        <v>3289</v>
      </c>
      <c r="S511" s="68">
        <v>0</v>
      </c>
      <c r="T511" s="68">
        <v>0</v>
      </c>
      <c r="U511" s="67" t="s">
        <v>26</v>
      </c>
      <c r="V511" s="68">
        <v>0</v>
      </c>
      <c r="W511" s="68">
        <v>0</v>
      </c>
      <c r="X511" s="67" t="s">
        <v>26</v>
      </c>
      <c r="Y511" s="36">
        <v>1</v>
      </c>
      <c r="Z511" s="36">
        <v>1</v>
      </c>
      <c r="AA511" s="184" t="s">
        <v>3857</v>
      </c>
      <c r="AB511" s="315"/>
      <c r="AC511" s="315"/>
      <c r="AD511" s="315"/>
      <c r="AE511" s="557"/>
      <c r="AF511" s="557"/>
      <c r="AG511" s="557"/>
      <c r="AH511" s="527">
        <f t="shared" si="78"/>
        <v>2</v>
      </c>
      <c r="AI511" s="64">
        <f t="shared" si="79"/>
        <v>2</v>
      </c>
      <c r="AJ511" s="96">
        <f t="shared" si="80"/>
        <v>1</v>
      </c>
      <c r="AK511" s="96">
        <f t="shared" si="81"/>
        <v>1</v>
      </c>
      <c r="AL511" s="248" t="s">
        <v>4072</v>
      </c>
    </row>
    <row r="512" spans="1:38" s="77" customFormat="1" ht="15.75" hidden="1" customHeight="1" x14ac:dyDescent="0.25">
      <c r="A512" s="64">
        <v>509</v>
      </c>
      <c r="B512" s="64" t="s">
        <v>90</v>
      </c>
      <c r="C512" s="64" t="s">
        <v>2174</v>
      </c>
      <c r="D512" s="64" t="s">
        <v>8</v>
      </c>
      <c r="E512" s="59" t="s">
        <v>2187</v>
      </c>
      <c r="F512" s="64" t="s">
        <v>2188</v>
      </c>
      <c r="G512" s="64" t="s">
        <v>1228</v>
      </c>
      <c r="H512" s="82">
        <v>1</v>
      </c>
      <c r="I512" s="64" t="s">
        <v>18</v>
      </c>
      <c r="J512" s="64">
        <v>1</v>
      </c>
      <c r="K512" s="64">
        <v>1</v>
      </c>
      <c r="L512" s="331" t="s">
        <v>3646</v>
      </c>
      <c r="M512" s="64">
        <v>1</v>
      </c>
      <c r="N512" s="64">
        <v>1</v>
      </c>
      <c r="O512" s="61" t="s">
        <v>3289</v>
      </c>
      <c r="P512" s="64">
        <v>1</v>
      </c>
      <c r="Q512" s="64">
        <v>1</v>
      </c>
      <c r="R512" s="61" t="s">
        <v>3289</v>
      </c>
      <c r="S512" s="64">
        <v>1</v>
      </c>
      <c r="T512" s="64">
        <v>1</v>
      </c>
      <c r="U512" s="61" t="s">
        <v>3026</v>
      </c>
      <c r="V512" s="36">
        <v>1</v>
      </c>
      <c r="W512" s="36">
        <v>1</v>
      </c>
      <c r="X512" s="315" t="s">
        <v>3026</v>
      </c>
      <c r="Y512" s="36">
        <v>1</v>
      </c>
      <c r="Z512" s="36">
        <v>1</v>
      </c>
      <c r="AA512" s="184" t="s">
        <v>3026</v>
      </c>
      <c r="AB512" s="315"/>
      <c r="AC512" s="315"/>
      <c r="AD512" s="315"/>
      <c r="AE512" s="557"/>
      <c r="AF512" s="557"/>
      <c r="AG512" s="557"/>
      <c r="AH512" s="527">
        <f t="shared" si="78"/>
        <v>6</v>
      </c>
      <c r="AI512" s="64">
        <f t="shared" si="79"/>
        <v>6</v>
      </c>
      <c r="AJ512" s="96">
        <f t="shared" si="80"/>
        <v>1</v>
      </c>
      <c r="AK512" s="96">
        <f t="shared" si="81"/>
        <v>1</v>
      </c>
      <c r="AL512" s="248" t="s">
        <v>4072</v>
      </c>
    </row>
    <row r="513" spans="1:38" s="77" customFormat="1" ht="15.75" hidden="1" customHeight="1" x14ac:dyDescent="0.25">
      <c r="A513" s="64">
        <v>510</v>
      </c>
      <c r="B513" s="64" t="s">
        <v>90</v>
      </c>
      <c r="C513" s="64" t="s">
        <v>2174</v>
      </c>
      <c r="D513" s="64" t="s">
        <v>8</v>
      </c>
      <c r="E513" s="324" t="s">
        <v>2189</v>
      </c>
      <c r="F513" s="64" t="s">
        <v>2190</v>
      </c>
      <c r="G513" s="64" t="s">
        <v>1228</v>
      </c>
      <c r="H513" s="82">
        <v>1</v>
      </c>
      <c r="I513" s="64" t="s">
        <v>18</v>
      </c>
      <c r="J513" s="64">
        <v>2</v>
      </c>
      <c r="K513" s="64">
        <v>2</v>
      </c>
      <c r="L513" s="73" t="s">
        <v>3647</v>
      </c>
      <c r="M513" s="64">
        <v>1</v>
      </c>
      <c r="N513" s="64">
        <v>1</v>
      </c>
      <c r="O513" s="73" t="s">
        <v>3648</v>
      </c>
      <c r="P513" s="64">
        <v>1</v>
      </c>
      <c r="Q513" s="64">
        <v>1</v>
      </c>
      <c r="R513" s="61" t="s">
        <v>3289</v>
      </c>
      <c r="S513" s="64">
        <v>2</v>
      </c>
      <c r="T513" s="64">
        <v>2</v>
      </c>
      <c r="U513" s="61" t="s">
        <v>3027</v>
      </c>
      <c r="V513" s="36">
        <v>1</v>
      </c>
      <c r="W513" s="36">
        <v>1</v>
      </c>
      <c r="X513" s="315" t="s">
        <v>3600</v>
      </c>
      <c r="Y513" s="36">
        <v>1</v>
      </c>
      <c r="Z513" s="36">
        <v>1</v>
      </c>
      <c r="AA513" s="184" t="s">
        <v>3600</v>
      </c>
      <c r="AB513" s="315"/>
      <c r="AC513" s="315"/>
      <c r="AD513" s="315"/>
      <c r="AE513" s="557"/>
      <c r="AF513" s="557"/>
      <c r="AG513" s="557"/>
      <c r="AH513" s="527">
        <f t="shared" si="78"/>
        <v>8</v>
      </c>
      <c r="AI513" s="64">
        <f t="shared" si="79"/>
        <v>8</v>
      </c>
      <c r="AJ513" s="96">
        <f t="shared" si="80"/>
        <v>1</v>
      </c>
      <c r="AK513" s="96">
        <f t="shared" si="81"/>
        <v>1</v>
      </c>
      <c r="AL513" s="248" t="s">
        <v>4072</v>
      </c>
    </row>
    <row r="514" spans="1:38" s="77" customFormat="1" ht="15.75" hidden="1" customHeight="1" x14ac:dyDescent="0.25">
      <c r="A514" s="64">
        <v>511</v>
      </c>
      <c r="B514" s="64" t="s">
        <v>228</v>
      </c>
      <c r="C514" s="64" t="s">
        <v>2191</v>
      </c>
      <c r="D514" s="64" t="s">
        <v>1254</v>
      </c>
      <c r="E514" s="59" t="s">
        <v>2192</v>
      </c>
      <c r="F514" s="64" t="s">
        <v>2193</v>
      </c>
      <c r="G514" s="64" t="s">
        <v>1224</v>
      </c>
      <c r="H514" s="82">
        <v>1</v>
      </c>
      <c r="I514" s="64" t="s">
        <v>1314</v>
      </c>
      <c r="J514" s="68">
        <v>0</v>
      </c>
      <c r="K514" s="68">
        <v>0</v>
      </c>
      <c r="L514" s="67" t="s">
        <v>26</v>
      </c>
      <c r="M514" s="68">
        <v>0</v>
      </c>
      <c r="N514" s="68">
        <v>0</v>
      </c>
      <c r="O514" s="67" t="s">
        <v>26</v>
      </c>
      <c r="P514" s="68">
        <v>0</v>
      </c>
      <c r="Q514" s="68">
        <v>0</v>
      </c>
      <c r="R514" s="67" t="s">
        <v>26</v>
      </c>
      <c r="S514" s="68">
        <v>0</v>
      </c>
      <c r="T514" s="68">
        <v>0</v>
      </c>
      <c r="U514" s="67" t="s">
        <v>26</v>
      </c>
      <c r="V514" s="68">
        <v>0</v>
      </c>
      <c r="W514" s="68">
        <v>0</v>
      </c>
      <c r="X514" s="67" t="s">
        <v>26</v>
      </c>
      <c r="Y514" s="68">
        <v>0</v>
      </c>
      <c r="Z514" s="68">
        <v>0</v>
      </c>
      <c r="AA514" s="452" t="s">
        <v>26</v>
      </c>
      <c r="AB514" s="59"/>
      <c r="AC514" s="59"/>
      <c r="AD514" s="59"/>
      <c r="AE514" s="556"/>
      <c r="AF514" s="556"/>
      <c r="AG514" s="556"/>
      <c r="AH514" s="527">
        <f t="shared" si="78"/>
        <v>0</v>
      </c>
      <c r="AI514" s="64">
        <f t="shared" si="79"/>
        <v>0</v>
      </c>
      <c r="AJ514" s="96" t="e">
        <f t="shared" si="80"/>
        <v>#DIV/0!</v>
      </c>
      <c r="AK514" s="96" t="e">
        <f t="shared" si="81"/>
        <v>#DIV/0!</v>
      </c>
      <c r="AL514" s="64" t="s">
        <v>4070</v>
      </c>
    </row>
    <row r="515" spans="1:38" s="77" customFormat="1" ht="15.75" hidden="1" customHeight="1" x14ac:dyDescent="0.25">
      <c r="A515" s="64">
        <v>512</v>
      </c>
      <c r="B515" s="64" t="s">
        <v>228</v>
      </c>
      <c r="C515" s="64" t="s">
        <v>2191</v>
      </c>
      <c r="D515" s="64" t="s">
        <v>1225</v>
      </c>
      <c r="E515" s="59" t="s">
        <v>2194</v>
      </c>
      <c r="F515" s="64" t="s">
        <v>2195</v>
      </c>
      <c r="G515" s="64" t="s">
        <v>1224</v>
      </c>
      <c r="H515" s="82">
        <v>0.05</v>
      </c>
      <c r="I515" s="64" t="s">
        <v>786</v>
      </c>
      <c r="J515" s="68">
        <v>0</v>
      </c>
      <c r="K515" s="68">
        <v>0</v>
      </c>
      <c r="L515" s="83" t="s">
        <v>26</v>
      </c>
      <c r="M515" s="68">
        <v>0</v>
      </c>
      <c r="N515" s="68">
        <v>0</v>
      </c>
      <c r="O515" s="67" t="s">
        <v>26</v>
      </c>
      <c r="P515" s="68">
        <v>0</v>
      </c>
      <c r="Q515" s="68">
        <v>0</v>
      </c>
      <c r="R515" s="67" t="s">
        <v>26</v>
      </c>
      <c r="S515" s="68">
        <v>0</v>
      </c>
      <c r="T515" s="68">
        <v>0</v>
      </c>
      <c r="U515" s="67" t="s">
        <v>26</v>
      </c>
      <c r="V515" s="68">
        <v>0</v>
      </c>
      <c r="W515" s="68">
        <v>0</v>
      </c>
      <c r="X515" s="67" t="s">
        <v>26</v>
      </c>
      <c r="Y515" s="68">
        <v>0</v>
      </c>
      <c r="Z515" s="68">
        <v>0</v>
      </c>
      <c r="AA515" s="452" t="s">
        <v>26</v>
      </c>
      <c r="AB515" s="59"/>
      <c r="AC515" s="59"/>
      <c r="AD515" s="59"/>
      <c r="AE515" s="556"/>
      <c r="AF515" s="556"/>
      <c r="AG515" s="556"/>
      <c r="AH515" s="527">
        <f t="shared" si="78"/>
        <v>0</v>
      </c>
      <c r="AI515" s="64">
        <f t="shared" si="79"/>
        <v>0</v>
      </c>
      <c r="AJ515" s="96" t="e">
        <f t="shared" si="80"/>
        <v>#DIV/0!</v>
      </c>
      <c r="AK515" s="96" t="e">
        <f t="shared" si="81"/>
        <v>#DIV/0!</v>
      </c>
      <c r="AL515" s="64" t="s">
        <v>4070</v>
      </c>
    </row>
    <row r="516" spans="1:38" s="77" customFormat="1" ht="15.75" hidden="1" customHeight="1" x14ac:dyDescent="0.25">
      <c r="A516" s="64">
        <v>513</v>
      </c>
      <c r="B516" s="64" t="s">
        <v>228</v>
      </c>
      <c r="C516" s="64" t="s">
        <v>2191</v>
      </c>
      <c r="D516" s="64" t="s">
        <v>1230</v>
      </c>
      <c r="E516" s="59" t="s">
        <v>2196</v>
      </c>
      <c r="F516" s="64" t="s">
        <v>2197</v>
      </c>
      <c r="G516" s="64" t="s">
        <v>1238</v>
      </c>
      <c r="H516" s="82">
        <v>1</v>
      </c>
      <c r="I516" s="64" t="s">
        <v>18</v>
      </c>
      <c r="J516" s="68">
        <v>0</v>
      </c>
      <c r="K516" s="68">
        <v>0</v>
      </c>
      <c r="L516" s="83" t="s">
        <v>26</v>
      </c>
      <c r="M516" s="68">
        <v>0</v>
      </c>
      <c r="N516" s="68">
        <v>0</v>
      </c>
      <c r="O516" s="67" t="s">
        <v>26</v>
      </c>
      <c r="P516" s="64">
        <v>0</v>
      </c>
      <c r="Q516" s="64">
        <v>0</v>
      </c>
      <c r="R516" s="85"/>
      <c r="S516" s="68">
        <v>0</v>
      </c>
      <c r="T516" s="68">
        <v>0</v>
      </c>
      <c r="U516" s="67" t="s">
        <v>26</v>
      </c>
      <c r="V516" s="36"/>
      <c r="W516" s="36"/>
      <c r="X516" s="315"/>
      <c r="Y516" s="36">
        <v>4</v>
      </c>
      <c r="Z516" s="36">
        <v>4</v>
      </c>
      <c r="AA516" s="184" t="s">
        <v>3868</v>
      </c>
      <c r="AB516" s="315"/>
      <c r="AC516" s="315"/>
      <c r="AD516" s="315"/>
      <c r="AE516" s="557"/>
      <c r="AF516" s="557"/>
      <c r="AG516" s="557"/>
      <c r="AH516" s="527">
        <f t="shared" ref="AH516:AH547" si="82">J516+M516+P516+S516+V516+Y516</f>
        <v>4</v>
      </c>
      <c r="AI516" s="64">
        <f t="shared" ref="AI516:AI547" si="83">K516+N516+Q516+T516+W516+Z516</f>
        <v>4</v>
      </c>
      <c r="AJ516" s="96">
        <f t="shared" si="80"/>
        <v>1</v>
      </c>
      <c r="AK516" s="96">
        <f t="shared" si="81"/>
        <v>1</v>
      </c>
      <c r="AL516" s="64" t="s">
        <v>4072</v>
      </c>
    </row>
    <row r="517" spans="1:38" s="77" customFormat="1" ht="15.75" hidden="1" customHeight="1" x14ac:dyDescent="0.25">
      <c r="A517" s="64">
        <v>514</v>
      </c>
      <c r="B517" s="64" t="s">
        <v>228</v>
      </c>
      <c r="C517" s="64" t="s">
        <v>2191</v>
      </c>
      <c r="D517" s="64" t="s">
        <v>8</v>
      </c>
      <c r="E517" s="59" t="s">
        <v>2198</v>
      </c>
      <c r="F517" s="64" t="s">
        <v>2199</v>
      </c>
      <c r="G517" s="64" t="s">
        <v>1238</v>
      </c>
      <c r="H517" s="82">
        <v>1</v>
      </c>
      <c r="I517" s="64" t="s">
        <v>18</v>
      </c>
      <c r="J517" s="68">
        <v>0</v>
      </c>
      <c r="K517" s="68">
        <v>0</v>
      </c>
      <c r="L517" s="83" t="s">
        <v>26</v>
      </c>
      <c r="M517" s="68">
        <v>0</v>
      </c>
      <c r="N517" s="68">
        <v>0</v>
      </c>
      <c r="O517" s="67" t="s">
        <v>26</v>
      </c>
      <c r="P517" s="64">
        <v>0</v>
      </c>
      <c r="Q517" s="64">
        <v>0</v>
      </c>
      <c r="R517" s="85"/>
      <c r="S517" s="68">
        <v>0</v>
      </c>
      <c r="T517" s="68">
        <v>0</v>
      </c>
      <c r="U517" s="67" t="s">
        <v>26</v>
      </c>
      <c r="V517" s="36"/>
      <c r="W517" s="36"/>
      <c r="X517" s="315"/>
      <c r="Y517" s="36">
        <v>2</v>
      </c>
      <c r="Z517" s="36">
        <v>2</v>
      </c>
      <c r="AA517" s="184" t="s">
        <v>3868</v>
      </c>
      <c r="AB517" s="315"/>
      <c r="AC517" s="315"/>
      <c r="AD517" s="315"/>
      <c r="AE517" s="557"/>
      <c r="AF517" s="557"/>
      <c r="AG517" s="557"/>
      <c r="AH517" s="527">
        <f t="shared" si="82"/>
        <v>2</v>
      </c>
      <c r="AI517" s="64">
        <f t="shared" si="83"/>
        <v>2</v>
      </c>
      <c r="AJ517" s="96">
        <f t="shared" si="80"/>
        <v>1</v>
      </c>
      <c r="AK517" s="96">
        <f t="shared" si="81"/>
        <v>1</v>
      </c>
      <c r="AL517" s="64" t="s">
        <v>4072</v>
      </c>
    </row>
    <row r="518" spans="1:38" s="77" customFormat="1" ht="15.75" hidden="1" customHeight="1" x14ac:dyDescent="0.25">
      <c r="A518" s="64">
        <v>515</v>
      </c>
      <c r="B518" s="64" t="s">
        <v>228</v>
      </c>
      <c r="C518" s="64" t="s">
        <v>2191</v>
      </c>
      <c r="D518" s="64" t="s">
        <v>8</v>
      </c>
      <c r="E518" s="59" t="s">
        <v>2200</v>
      </c>
      <c r="F518" s="64" t="s">
        <v>2201</v>
      </c>
      <c r="G518" s="64" t="s">
        <v>1238</v>
      </c>
      <c r="H518" s="82">
        <v>1</v>
      </c>
      <c r="I518" s="64" t="s">
        <v>18</v>
      </c>
      <c r="J518" s="68">
        <v>0</v>
      </c>
      <c r="K518" s="68">
        <v>0</v>
      </c>
      <c r="L518" s="83" t="s">
        <v>26</v>
      </c>
      <c r="M518" s="68">
        <v>0</v>
      </c>
      <c r="N518" s="68">
        <v>0</v>
      </c>
      <c r="O518" s="67" t="s">
        <v>26</v>
      </c>
      <c r="P518" s="64">
        <v>6</v>
      </c>
      <c r="Q518" s="64">
        <v>6</v>
      </c>
      <c r="R518" s="85"/>
      <c r="S518" s="68">
        <v>0</v>
      </c>
      <c r="T518" s="68">
        <v>0</v>
      </c>
      <c r="U518" s="67" t="s">
        <v>26</v>
      </c>
      <c r="V518" s="36"/>
      <c r="W518" s="36"/>
      <c r="X518" s="315"/>
      <c r="Y518" s="36">
        <v>13</v>
      </c>
      <c r="Z518" s="36">
        <v>13</v>
      </c>
      <c r="AA518" s="184" t="s">
        <v>3868</v>
      </c>
      <c r="AB518" s="315"/>
      <c r="AC518" s="315"/>
      <c r="AD518" s="315"/>
      <c r="AE518" s="557"/>
      <c r="AF518" s="557"/>
      <c r="AG518" s="557"/>
      <c r="AH518" s="527">
        <f t="shared" si="82"/>
        <v>19</v>
      </c>
      <c r="AI518" s="64">
        <f t="shared" si="83"/>
        <v>19</v>
      </c>
      <c r="AJ518" s="96">
        <f t="shared" si="80"/>
        <v>1</v>
      </c>
      <c r="AK518" s="96">
        <f t="shared" si="81"/>
        <v>1</v>
      </c>
      <c r="AL518" s="64" t="s">
        <v>4072</v>
      </c>
    </row>
    <row r="519" spans="1:38" s="77" customFormat="1" ht="15.75" hidden="1" customHeight="1" x14ac:dyDescent="0.25">
      <c r="A519" s="64">
        <v>516</v>
      </c>
      <c r="B519" s="64" t="s">
        <v>228</v>
      </c>
      <c r="C519" s="64" t="s">
        <v>2191</v>
      </c>
      <c r="D519" s="64" t="s">
        <v>8</v>
      </c>
      <c r="E519" s="59" t="s">
        <v>2202</v>
      </c>
      <c r="F519" s="64" t="s">
        <v>2203</v>
      </c>
      <c r="G519" s="64" t="s">
        <v>1238</v>
      </c>
      <c r="H519" s="82">
        <v>1</v>
      </c>
      <c r="I519" s="64" t="s">
        <v>18</v>
      </c>
      <c r="J519" s="68">
        <v>0</v>
      </c>
      <c r="K519" s="68">
        <v>0</v>
      </c>
      <c r="L519" s="83" t="s">
        <v>26</v>
      </c>
      <c r="M519" s="68">
        <v>0</v>
      </c>
      <c r="N519" s="68">
        <v>0</v>
      </c>
      <c r="O519" s="67" t="s">
        <v>26</v>
      </c>
      <c r="P519" s="64">
        <v>70</v>
      </c>
      <c r="Q519" s="64">
        <v>70</v>
      </c>
      <c r="R519" s="85"/>
      <c r="S519" s="68">
        <v>0</v>
      </c>
      <c r="T519" s="68">
        <v>0</v>
      </c>
      <c r="U519" s="67" t="s">
        <v>26</v>
      </c>
      <c r="V519" s="36"/>
      <c r="W519" s="36"/>
      <c r="X519" s="315"/>
      <c r="Y519" s="36">
        <v>112</v>
      </c>
      <c r="Z519" s="36">
        <v>112</v>
      </c>
      <c r="AA519" s="184" t="s">
        <v>3868</v>
      </c>
      <c r="AB519" s="315"/>
      <c r="AC519" s="315"/>
      <c r="AD519" s="315"/>
      <c r="AE519" s="557"/>
      <c r="AF519" s="557"/>
      <c r="AG519" s="557"/>
      <c r="AH519" s="527">
        <f t="shared" si="82"/>
        <v>182</v>
      </c>
      <c r="AI519" s="64">
        <f t="shared" si="83"/>
        <v>182</v>
      </c>
      <c r="AJ519" s="96">
        <f t="shared" si="80"/>
        <v>1</v>
      </c>
      <c r="AK519" s="96">
        <f t="shared" si="81"/>
        <v>1</v>
      </c>
      <c r="AL519" s="64" t="s">
        <v>4072</v>
      </c>
    </row>
    <row r="520" spans="1:38" s="77" customFormat="1" ht="15.75" hidden="1" customHeight="1" x14ac:dyDescent="0.25">
      <c r="A520" s="64">
        <v>517</v>
      </c>
      <c r="B520" s="64" t="s">
        <v>228</v>
      </c>
      <c r="C520" s="64" t="s">
        <v>2191</v>
      </c>
      <c r="D520" s="64" t="s">
        <v>8</v>
      </c>
      <c r="E520" s="59" t="s">
        <v>2204</v>
      </c>
      <c r="F520" s="64" t="s">
        <v>2205</v>
      </c>
      <c r="G520" s="86" t="s">
        <v>1224</v>
      </c>
      <c r="H520" s="82">
        <v>1</v>
      </c>
      <c r="I520" s="64" t="s">
        <v>18</v>
      </c>
      <c r="J520" s="68">
        <v>0</v>
      </c>
      <c r="K520" s="68">
        <v>0</v>
      </c>
      <c r="L520" s="83" t="s">
        <v>26</v>
      </c>
      <c r="M520" s="68">
        <v>0</v>
      </c>
      <c r="N520" s="68">
        <v>0</v>
      </c>
      <c r="O520" s="67" t="s">
        <v>26</v>
      </c>
      <c r="P520" s="64">
        <v>1</v>
      </c>
      <c r="Q520" s="64">
        <v>1</v>
      </c>
      <c r="R520" s="85"/>
      <c r="S520" s="68">
        <v>0</v>
      </c>
      <c r="T520" s="68">
        <v>0</v>
      </c>
      <c r="U520" s="67" t="s">
        <v>26</v>
      </c>
      <c r="V520" s="68">
        <v>0</v>
      </c>
      <c r="W520" s="68">
        <v>0</v>
      </c>
      <c r="X520" s="67" t="s">
        <v>26</v>
      </c>
      <c r="Y520" s="68">
        <v>0</v>
      </c>
      <c r="Z520" s="68">
        <v>0</v>
      </c>
      <c r="AA520" s="452" t="s">
        <v>26</v>
      </c>
      <c r="AB520" s="59"/>
      <c r="AC520" s="59"/>
      <c r="AD520" s="59"/>
      <c r="AE520" s="556"/>
      <c r="AF520" s="556"/>
      <c r="AG520" s="556"/>
      <c r="AH520" s="527">
        <f t="shared" si="82"/>
        <v>1</v>
      </c>
      <c r="AI520" s="64">
        <f t="shared" si="83"/>
        <v>1</v>
      </c>
      <c r="AJ520" s="96">
        <f t="shared" si="80"/>
        <v>1</v>
      </c>
      <c r="AK520" s="96">
        <f t="shared" si="81"/>
        <v>1</v>
      </c>
      <c r="AL520" s="64" t="s">
        <v>4072</v>
      </c>
    </row>
    <row r="521" spans="1:38" s="77" customFormat="1" ht="15.75" hidden="1" customHeight="1" x14ac:dyDescent="0.25">
      <c r="A521" s="64">
        <v>518</v>
      </c>
      <c r="B521" s="64" t="s">
        <v>228</v>
      </c>
      <c r="C521" s="64" t="s">
        <v>2191</v>
      </c>
      <c r="D521" s="64" t="s">
        <v>8</v>
      </c>
      <c r="E521" s="59" t="s">
        <v>2206</v>
      </c>
      <c r="F521" s="64" t="s">
        <v>2207</v>
      </c>
      <c r="G521" s="64" t="s">
        <v>1238</v>
      </c>
      <c r="H521" s="82">
        <v>1</v>
      </c>
      <c r="I521" s="64" t="s">
        <v>18</v>
      </c>
      <c r="J521" s="68">
        <v>0</v>
      </c>
      <c r="K521" s="68">
        <v>0</v>
      </c>
      <c r="L521" s="83" t="s">
        <v>26</v>
      </c>
      <c r="M521" s="68">
        <v>0</v>
      </c>
      <c r="N521" s="68">
        <v>0</v>
      </c>
      <c r="O521" s="67" t="s">
        <v>26</v>
      </c>
      <c r="P521" s="64">
        <v>2</v>
      </c>
      <c r="Q521" s="64">
        <v>2</v>
      </c>
      <c r="R521" s="85"/>
      <c r="S521" s="68">
        <v>0</v>
      </c>
      <c r="T521" s="68">
        <v>0</v>
      </c>
      <c r="U521" s="67" t="s">
        <v>26</v>
      </c>
      <c r="V521" s="36"/>
      <c r="W521" s="36"/>
      <c r="X521" s="315"/>
      <c r="Y521" s="36">
        <v>10</v>
      </c>
      <c r="Z521" s="36">
        <v>10</v>
      </c>
      <c r="AA521" s="184" t="s">
        <v>3868</v>
      </c>
      <c r="AB521" s="315"/>
      <c r="AC521" s="315"/>
      <c r="AD521" s="315"/>
      <c r="AE521" s="557"/>
      <c r="AF521" s="557"/>
      <c r="AG521" s="557"/>
      <c r="AH521" s="527">
        <f t="shared" si="82"/>
        <v>12</v>
      </c>
      <c r="AI521" s="64">
        <f t="shared" si="83"/>
        <v>12</v>
      </c>
      <c r="AJ521" s="96">
        <f t="shared" si="80"/>
        <v>1</v>
      </c>
      <c r="AK521" s="96">
        <f t="shared" si="81"/>
        <v>1</v>
      </c>
      <c r="AL521" s="64" t="s">
        <v>4072</v>
      </c>
    </row>
    <row r="522" spans="1:38" s="77" customFormat="1" ht="15.75" hidden="1" customHeight="1" x14ac:dyDescent="0.25">
      <c r="A522" s="64">
        <v>519</v>
      </c>
      <c r="B522" s="64" t="s">
        <v>228</v>
      </c>
      <c r="C522" s="64" t="s">
        <v>2191</v>
      </c>
      <c r="D522" s="64" t="s">
        <v>1230</v>
      </c>
      <c r="E522" s="59" t="s">
        <v>2208</v>
      </c>
      <c r="F522" s="64" t="s">
        <v>2209</v>
      </c>
      <c r="G522" s="64" t="s">
        <v>1238</v>
      </c>
      <c r="H522" s="82">
        <v>1</v>
      </c>
      <c r="I522" s="64" t="s">
        <v>18</v>
      </c>
      <c r="J522" s="68">
        <v>0</v>
      </c>
      <c r="K522" s="68">
        <v>0</v>
      </c>
      <c r="L522" s="83" t="s">
        <v>26</v>
      </c>
      <c r="M522" s="68">
        <v>0</v>
      </c>
      <c r="N522" s="68">
        <v>0</v>
      </c>
      <c r="O522" s="67" t="s">
        <v>26</v>
      </c>
      <c r="P522" s="64">
        <v>0</v>
      </c>
      <c r="Q522" s="64">
        <v>0</v>
      </c>
      <c r="R522" s="85"/>
      <c r="S522" s="68">
        <v>0</v>
      </c>
      <c r="T522" s="68">
        <v>0</v>
      </c>
      <c r="U522" s="67" t="s">
        <v>26</v>
      </c>
      <c r="V522" s="36"/>
      <c r="W522" s="36"/>
      <c r="X522" s="315"/>
      <c r="Y522" s="36">
        <v>36</v>
      </c>
      <c r="Z522" s="36">
        <v>36</v>
      </c>
      <c r="AA522" s="184" t="s">
        <v>3868</v>
      </c>
      <c r="AB522" s="315"/>
      <c r="AC522" s="315"/>
      <c r="AD522" s="315"/>
      <c r="AE522" s="557"/>
      <c r="AF522" s="557"/>
      <c r="AG522" s="557"/>
      <c r="AH522" s="527">
        <f t="shared" si="82"/>
        <v>36</v>
      </c>
      <c r="AI522" s="64">
        <f t="shared" si="83"/>
        <v>36</v>
      </c>
      <c r="AJ522" s="96">
        <f t="shared" si="80"/>
        <v>1</v>
      </c>
      <c r="AK522" s="96">
        <f t="shared" si="81"/>
        <v>1</v>
      </c>
      <c r="AL522" s="64" t="s">
        <v>4072</v>
      </c>
    </row>
    <row r="523" spans="1:38" s="77" customFormat="1" ht="15.75" hidden="1" customHeight="1" x14ac:dyDescent="0.25">
      <c r="A523" s="64">
        <v>520</v>
      </c>
      <c r="B523" s="64" t="s">
        <v>228</v>
      </c>
      <c r="C523" s="64" t="s">
        <v>2191</v>
      </c>
      <c r="D523" s="64" t="s">
        <v>8</v>
      </c>
      <c r="E523" s="90" t="s">
        <v>3656</v>
      </c>
      <c r="F523" s="86" t="s">
        <v>3657</v>
      </c>
      <c r="G523" s="64" t="s">
        <v>1238</v>
      </c>
      <c r="H523" s="136">
        <v>0.9</v>
      </c>
      <c r="I523" s="64" t="s">
        <v>18</v>
      </c>
      <c r="J523" s="68">
        <v>0</v>
      </c>
      <c r="K523" s="68">
        <v>0</v>
      </c>
      <c r="L523" s="83" t="s">
        <v>26</v>
      </c>
      <c r="M523" s="68">
        <v>0</v>
      </c>
      <c r="N523" s="68">
        <v>0</v>
      </c>
      <c r="O523" s="67" t="s">
        <v>26</v>
      </c>
      <c r="P523" s="64">
        <v>117</v>
      </c>
      <c r="Q523" s="64">
        <v>273</v>
      </c>
      <c r="R523" s="85"/>
      <c r="S523" s="68">
        <v>0</v>
      </c>
      <c r="T523" s="68">
        <v>0</v>
      </c>
      <c r="U523" s="67" t="s">
        <v>26</v>
      </c>
      <c r="V523" s="36"/>
      <c r="W523" s="36"/>
      <c r="X523" s="315"/>
      <c r="Y523" s="36">
        <v>94</v>
      </c>
      <c r="Z523" s="36">
        <v>141</v>
      </c>
      <c r="AA523" s="184" t="s">
        <v>3868</v>
      </c>
      <c r="AB523" s="315"/>
      <c r="AC523" s="315"/>
      <c r="AD523" s="315"/>
      <c r="AE523" s="557"/>
      <c r="AF523" s="557"/>
      <c r="AG523" s="557"/>
      <c r="AH523" s="527">
        <f t="shared" si="82"/>
        <v>211</v>
      </c>
      <c r="AI523" s="64">
        <f t="shared" si="83"/>
        <v>414</v>
      </c>
      <c r="AJ523" s="96">
        <f t="shared" si="80"/>
        <v>0.50966183574879231</v>
      </c>
      <c r="AK523" s="96">
        <f t="shared" si="81"/>
        <v>0.56629092860976926</v>
      </c>
      <c r="AL523" s="64" t="s">
        <v>4073</v>
      </c>
    </row>
    <row r="524" spans="1:38" s="77" customFormat="1" ht="15.75" hidden="1" customHeight="1" x14ac:dyDescent="0.25">
      <c r="A524" s="64">
        <v>521</v>
      </c>
      <c r="B524" s="64" t="s">
        <v>228</v>
      </c>
      <c r="C524" s="64" t="s">
        <v>2191</v>
      </c>
      <c r="D524" s="64" t="s">
        <v>8</v>
      </c>
      <c r="E524" s="59" t="s">
        <v>2210</v>
      </c>
      <c r="F524" s="64" t="s">
        <v>2211</v>
      </c>
      <c r="G524" s="64" t="s">
        <v>1238</v>
      </c>
      <c r="H524" s="82">
        <v>1</v>
      </c>
      <c r="I524" s="64" t="s">
        <v>18</v>
      </c>
      <c r="J524" s="68">
        <v>0</v>
      </c>
      <c r="K524" s="68">
        <v>0</v>
      </c>
      <c r="L524" s="83" t="s">
        <v>26</v>
      </c>
      <c r="M524" s="68">
        <v>0</v>
      </c>
      <c r="N524" s="68">
        <v>0</v>
      </c>
      <c r="O524" s="67" t="s">
        <v>26</v>
      </c>
      <c r="P524" s="64">
        <v>33</v>
      </c>
      <c r="Q524" s="64">
        <v>36</v>
      </c>
      <c r="R524" s="85"/>
      <c r="S524" s="68">
        <v>0</v>
      </c>
      <c r="T524" s="68">
        <v>0</v>
      </c>
      <c r="U524" s="67" t="s">
        <v>26</v>
      </c>
      <c r="V524" s="36"/>
      <c r="W524" s="36"/>
      <c r="X524" s="315"/>
      <c r="Y524" s="36">
        <v>44</v>
      </c>
      <c r="Z524" s="36">
        <v>48</v>
      </c>
      <c r="AA524" s="184" t="s">
        <v>3868</v>
      </c>
      <c r="AB524" s="315"/>
      <c r="AC524" s="315"/>
      <c r="AD524" s="315"/>
      <c r="AE524" s="557"/>
      <c r="AF524" s="557"/>
      <c r="AG524" s="557"/>
      <c r="AH524" s="527">
        <f t="shared" si="82"/>
        <v>77</v>
      </c>
      <c r="AI524" s="64">
        <f t="shared" si="83"/>
        <v>84</v>
      </c>
      <c r="AJ524" s="96">
        <f t="shared" si="80"/>
        <v>0.91666666666666663</v>
      </c>
      <c r="AK524" s="96">
        <f t="shared" si="81"/>
        <v>0.91666666666666663</v>
      </c>
      <c r="AL524" s="64" t="s">
        <v>4072</v>
      </c>
    </row>
    <row r="525" spans="1:38" s="77" customFormat="1" ht="15.75" hidden="1" customHeight="1" x14ac:dyDescent="0.25">
      <c r="A525" s="64">
        <v>522</v>
      </c>
      <c r="B525" s="64" t="s">
        <v>228</v>
      </c>
      <c r="C525" s="64" t="s">
        <v>2191</v>
      </c>
      <c r="D525" s="64" t="s">
        <v>8</v>
      </c>
      <c r="E525" s="59" t="s">
        <v>2212</v>
      </c>
      <c r="F525" s="64" t="s">
        <v>2213</v>
      </c>
      <c r="G525" s="64" t="s">
        <v>1238</v>
      </c>
      <c r="H525" s="82">
        <v>1</v>
      </c>
      <c r="I525" s="64" t="s">
        <v>18</v>
      </c>
      <c r="J525" s="68">
        <v>0</v>
      </c>
      <c r="K525" s="68">
        <v>0</v>
      </c>
      <c r="L525" s="83" t="s">
        <v>26</v>
      </c>
      <c r="M525" s="68">
        <v>0</v>
      </c>
      <c r="N525" s="68">
        <v>0</v>
      </c>
      <c r="O525" s="67" t="s">
        <v>26</v>
      </c>
      <c r="P525" s="64">
        <v>17</v>
      </c>
      <c r="Q525" s="64">
        <v>17</v>
      </c>
      <c r="R525" s="85"/>
      <c r="S525" s="68">
        <v>0</v>
      </c>
      <c r="T525" s="68">
        <v>0</v>
      </c>
      <c r="U525" s="67" t="s">
        <v>26</v>
      </c>
      <c r="V525" s="36"/>
      <c r="W525" s="36"/>
      <c r="X525" s="315"/>
      <c r="Y525" s="36">
        <v>38</v>
      </c>
      <c r="Z525" s="36">
        <v>38</v>
      </c>
      <c r="AA525" s="184" t="s">
        <v>3868</v>
      </c>
      <c r="AB525" s="315"/>
      <c r="AC525" s="315"/>
      <c r="AD525" s="315"/>
      <c r="AE525" s="557"/>
      <c r="AF525" s="557"/>
      <c r="AG525" s="557"/>
      <c r="AH525" s="527">
        <f t="shared" si="82"/>
        <v>55</v>
      </c>
      <c r="AI525" s="64">
        <f t="shared" si="83"/>
        <v>55</v>
      </c>
      <c r="AJ525" s="96">
        <f t="shared" si="80"/>
        <v>1</v>
      </c>
      <c r="AK525" s="96">
        <f t="shared" si="81"/>
        <v>1</v>
      </c>
      <c r="AL525" s="64" t="s">
        <v>4072</v>
      </c>
    </row>
    <row r="526" spans="1:38" s="77" customFormat="1" ht="15.75" hidden="1" customHeight="1" x14ac:dyDescent="0.25">
      <c r="A526" s="64">
        <v>523</v>
      </c>
      <c r="B526" s="64" t="s">
        <v>228</v>
      </c>
      <c r="C526" s="64" t="s">
        <v>2214</v>
      </c>
      <c r="D526" s="64" t="s">
        <v>1254</v>
      </c>
      <c r="E526" s="59" t="s">
        <v>2215</v>
      </c>
      <c r="F526" s="64" t="s">
        <v>2216</v>
      </c>
      <c r="G526" s="64" t="s">
        <v>1224</v>
      </c>
      <c r="H526" s="125">
        <v>35</v>
      </c>
      <c r="I526" s="64" t="s">
        <v>786</v>
      </c>
      <c r="J526" s="68">
        <v>0</v>
      </c>
      <c r="K526" s="68">
        <v>0</v>
      </c>
      <c r="L526" s="83" t="s">
        <v>26</v>
      </c>
      <c r="M526" s="68">
        <v>0</v>
      </c>
      <c r="N526" s="68">
        <v>0</v>
      </c>
      <c r="O526" s="67" t="s">
        <v>26</v>
      </c>
      <c r="P526" s="68">
        <v>0</v>
      </c>
      <c r="Q526" s="68">
        <v>0</v>
      </c>
      <c r="R526" s="67" t="s">
        <v>26</v>
      </c>
      <c r="S526" s="68">
        <v>0</v>
      </c>
      <c r="T526" s="68">
        <v>0</v>
      </c>
      <c r="U526" s="67" t="s">
        <v>26</v>
      </c>
      <c r="V526" s="36"/>
      <c r="W526" s="36"/>
      <c r="X526" s="315"/>
      <c r="Y526" s="68">
        <v>0</v>
      </c>
      <c r="Z526" s="68">
        <v>0</v>
      </c>
      <c r="AA526" s="452" t="s">
        <v>26</v>
      </c>
      <c r="AB526" s="59"/>
      <c r="AC526" s="59"/>
      <c r="AD526" s="59"/>
      <c r="AE526" s="556"/>
      <c r="AF526" s="556"/>
      <c r="AG526" s="556"/>
      <c r="AH526" s="527">
        <f t="shared" si="82"/>
        <v>0</v>
      </c>
      <c r="AI526" s="64">
        <f t="shared" si="83"/>
        <v>0</v>
      </c>
      <c r="AJ526" s="96" t="e">
        <f t="shared" si="80"/>
        <v>#DIV/0!</v>
      </c>
      <c r="AK526" s="96" t="e">
        <f t="shared" si="81"/>
        <v>#DIV/0!</v>
      </c>
      <c r="AL526" s="64" t="s">
        <v>4070</v>
      </c>
    </row>
    <row r="527" spans="1:38" s="77" customFormat="1" ht="15.75" hidden="1" customHeight="1" x14ac:dyDescent="0.25">
      <c r="A527" s="64">
        <v>524</v>
      </c>
      <c r="B527" s="64" t="s">
        <v>228</v>
      </c>
      <c r="C527" s="64" t="s">
        <v>2214</v>
      </c>
      <c r="D527" s="64" t="s">
        <v>1225</v>
      </c>
      <c r="E527" s="59" t="s">
        <v>2217</v>
      </c>
      <c r="F527" s="64" t="s">
        <v>2218</v>
      </c>
      <c r="G527" s="64" t="s">
        <v>1224</v>
      </c>
      <c r="H527" s="82">
        <v>0.8</v>
      </c>
      <c r="I527" s="64" t="s">
        <v>1314</v>
      </c>
      <c r="J527" s="68">
        <v>0</v>
      </c>
      <c r="K527" s="68">
        <v>0</v>
      </c>
      <c r="L527" s="83" t="s">
        <v>26</v>
      </c>
      <c r="M527" s="68">
        <v>0</v>
      </c>
      <c r="N527" s="68">
        <v>0</v>
      </c>
      <c r="O527" s="67" t="s">
        <v>26</v>
      </c>
      <c r="P527" s="68">
        <v>0</v>
      </c>
      <c r="Q527" s="68">
        <v>0</v>
      </c>
      <c r="R527" s="67" t="s">
        <v>26</v>
      </c>
      <c r="S527" s="68">
        <v>0</v>
      </c>
      <c r="T527" s="68">
        <v>0</v>
      </c>
      <c r="U527" s="67" t="s">
        <v>26</v>
      </c>
      <c r="V527" s="36"/>
      <c r="W527" s="36"/>
      <c r="X527" s="315"/>
      <c r="Y527" s="68">
        <v>0</v>
      </c>
      <c r="Z527" s="68">
        <v>0</v>
      </c>
      <c r="AA527" s="452" t="s">
        <v>26</v>
      </c>
      <c r="AB527" s="59"/>
      <c r="AC527" s="59"/>
      <c r="AD527" s="59"/>
      <c r="AE527" s="556"/>
      <c r="AF527" s="556"/>
      <c r="AG527" s="556"/>
      <c r="AH527" s="527">
        <f t="shared" si="82"/>
        <v>0</v>
      </c>
      <c r="AI527" s="64">
        <f t="shared" si="83"/>
        <v>0</v>
      </c>
      <c r="AJ527" s="96" t="e">
        <f t="shared" si="80"/>
        <v>#DIV/0!</v>
      </c>
      <c r="AK527" s="96" t="e">
        <f t="shared" si="81"/>
        <v>#DIV/0!</v>
      </c>
      <c r="AL527" s="64" t="s">
        <v>4070</v>
      </c>
    </row>
    <row r="528" spans="1:38" s="77" customFormat="1" ht="15.75" hidden="1" customHeight="1" x14ac:dyDescent="0.25">
      <c r="A528" s="64">
        <v>525</v>
      </c>
      <c r="B528" s="64" t="s">
        <v>228</v>
      </c>
      <c r="C528" s="64" t="s">
        <v>2214</v>
      </c>
      <c r="D528" s="64" t="s">
        <v>1225</v>
      </c>
      <c r="E528" s="59" t="s">
        <v>2219</v>
      </c>
      <c r="F528" s="64" t="s">
        <v>2220</v>
      </c>
      <c r="G528" s="64" t="s">
        <v>1224</v>
      </c>
      <c r="H528" s="82">
        <v>0.8</v>
      </c>
      <c r="I528" s="64" t="s">
        <v>1314</v>
      </c>
      <c r="J528" s="68">
        <v>0</v>
      </c>
      <c r="K528" s="68">
        <v>0</v>
      </c>
      <c r="L528" s="83" t="s">
        <v>26</v>
      </c>
      <c r="M528" s="68">
        <v>0</v>
      </c>
      <c r="N528" s="68">
        <v>0</v>
      </c>
      <c r="O528" s="67" t="s">
        <v>26</v>
      </c>
      <c r="P528" s="68">
        <v>0</v>
      </c>
      <c r="Q528" s="68">
        <v>0</v>
      </c>
      <c r="R528" s="67" t="s">
        <v>26</v>
      </c>
      <c r="S528" s="68">
        <v>0</v>
      </c>
      <c r="T528" s="68">
        <v>0</v>
      </c>
      <c r="U528" s="67" t="s">
        <v>26</v>
      </c>
      <c r="V528" s="36"/>
      <c r="W528" s="36"/>
      <c r="X528" s="315"/>
      <c r="Y528" s="68">
        <v>0</v>
      </c>
      <c r="Z528" s="68">
        <v>0</v>
      </c>
      <c r="AA528" s="452" t="s">
        <v>26</v>
      </c>
      <c r="AB528" s="59"/>
      <c r="AC528" s="59"/>
      <c r="AD528" s="59"/>
      <c r="AE528" s="556"/>
      <c r="AF528" s="556"/>
      <c r="AG528" s="556"/>
      <c r="AH528" s="527">
        <f t="shared" si="82"/>
        <v>0</v>
      </c>
      <c r="AI528" s="64">
        <f t="shared" si="83"/>
        <v>0</v>
      </c>
      <c r="AJ528" s="96" t="e">
        <f t="shared" si="80"/>
        <v>#DIV/0!</v>
      </c>
      <c r="AK528" s="96" t="e">
        <f t="shared" si="81"/>
        <v>#DIV/0!</v>
      </c>
      <c r="AL528" s="64" t="s">
        <v>4070</v>
      </c>
    </row>
    <row r="529" spans="1:38" s="77" customFormat="1" ht="15.75" hidden="1" customHeight="1" x14ac:dyDescent="0.25">
      <c r="A529" s="64">
        <v>526</v>
      </c>
      <c r="B529" s="64" t="s">
        <v>228</v>
      </c>
      <c r="C529" s="64" t="s">
        <v>2214</v>
      </c>
      <c r="D529" s="64" t="s">
        <v>1230</v>
      </c>
      <c r="E529" s="59" t="s">
        <v>2221</v>
      </c>
      <c r="F529" s="64" t="s">
        <v>2222</v>
      </c>
      <c r="G529" s="64" t="s">
        <v>1238</v>
      </c>
      <c r="H529" s="82">
        <v>1</v>
      </c>
      <c r="I529" s="64" t="s">
        <v>18</v>
      </c>
      <c r="J529" s="68">
        <v>0</v>
      </c>
      <c r="K529" s="68">
        <v>0</v>
      </c>
      <c r="L529" s="83" t="s">
        <v>26</v>
      </c>
      <c r="M529" s="68">
        <v>0</v>
      </c>
      <c r="N529" s="68">
        <v>0</v>
      </c>
      <c r="O529" s="67" t="s">
        <v>26</v>
      </c>
      <c r="P529" s="64">
        <v>46</v>
      </c>
      <c r="Q529" s="64">
        <v>46</v>
      </c>
      <c r="R529" s="85"/>
      <c r="S529" s="68">
        <v>0</v>
      </c>
      <c r="T529" s="68">
        <v>0</v>
      </c>
      <c r="U529" s="67" t="s">
        <v>26</v>
      </c>
      <c r="V529" s="36"/>
      <c r="W529" s="36"/>
      <c r="X529" s="315"/>
      <c r="Y529" s="36">
        <v>36</v>
      </c>
      <c r="Z529" s="36">
        <v>36</v>
      </c>
      <c r="AA529" s="184" t="s">
        <v>3868</v>
      </c>
      <c r="AB529" s="315"/>
      <c r="AC529" s="315"/>
      <c r="AD529" s="315"/>
      <c r="AE529" s="557"/>
      <c r="AF529" s="557"/>
      <c r="AG529" s="557"/>
      <c r="AH529" s="527">
        <f t="shared" si="82"/>
        <v>82</v>
      </c>
      <c r="AI529" s="64">
        <f t="shared" si="83"/>
        <v>82</v>
      </c>
      <c r="AJ529" s="96">
        <f t="shared" si="80"/>
        <v>1</v>
      </c>
      <c r="AK529" s="96">
        <f t="shared" si="81"/>
        <v>1</v>
      </c>
      <c r="AL529" s="64" t="s">
        <v>4072</v>
      </c>
    </row>
    <row r="530" spans="1:38" s="77" customFormat="1" ht="15.75" hidden="1" customHeight="1" x14ac:dyDescent="0.25">
      <c r="A530" s="64">
        <v>527</v>
      </c>
      <c r="B530" s="64" t="s">
        <v>228</v>
      </c>
      <c r="C530" s="64" t="s">
        <v>2214</v>
      </c>
      <c r="D530" s="64" t="s">
        <v>8</v>
      </c>
      <c r="E530" s="59" t="s">
        <v>2223</v>
      </c>
      <c r="F530" s="64" t="s">
        <v>2224</v>
      </c>
      <c r="G530" s="64" t="s">
        <v>1238</v>
      </c>
      <c r="H530" s="82">
        <v>1</v>
      </c>
      <c r="I530" s="64" t="s">
        <v>18</v>
      </c>
      <c r="J530" s="68">
        <v>0</v>
      </c>
      <c r="K530" s="68">
        <v>0</v>
      </c>
      <c r="L530" s="83" t="s">
        <v>26</v>
      </c>
      <c r="M530" s="68">
        <v>0</v>
      </c>
      <c r="N530" s="68">
        <v>0</v>
      </c>
      <c r="O530" s="67" t="s">
        <v>26</v>
      </c>
      <c r="P530" s="64">
        <v>16</v>
      </c>
      <c r="Q530" s="64">
        <v>16</v>
      </c>
      <c r="R530" s="85"/>
      <c r="S530" s="68">
        <v>0</v>
      </c>
      <c r="T530" s="68">
        <v>0</v>
      </c>
      <c r="U530" s="67" t="s">
        <v>26</v>
      </c>
      <c r="V530" s="36"/>
      <c r="W530" s="36"/>
      <c r="X530" s="315"/>
      <c r="Y530" s="36">
        <v>12</v>
      </c>
      <c r="Z530" s="36">
        <v>12</v>
      </c>
      <c r="AA530" s="184" t="s">
        <v>3868</v>
      </c>
      <c r="AB530" s="315"/>
      <c r="AC530" s="315"/>
      <c r="AD530" s="315"/>
      <c r="AE530" s="557"/>
      <c r="AF530" s="557"/>
      <c r="AG530" s="557"/>
      <c r="AH530" s="527">
        <f t="shared" si="82"/>
        <v>28</v>
      </c>
      <c r="AI530" s="64">
        <f t="shared" si="83"/>
        <v>28</v>
      </c>
      <c r="AJ530" s="96">
        <f t="shared" si="80"/>
        <v>1</v>
      </c>
      <c r="AK530" s="96">
        <f t="shared" si="81"/>
        <v>1</v>
      </c>
      <c r="AL530" s="64" t="s">
        <v>4072</v>
      </c>
    </row>
    <row r="531" spans="1:38" s="77" customFormat="1" ht="15.75" hidden="1" customHeight="1" x14ac:dyDescent="0.25">
      <c r="A531" s="64">
        <v>528</v>
      </c>
      <c r="B531" s="64" t="s">
        <v>228</v>
      </c>
      <c r="C531" s="64" t="s">
        <v>2214</v>
      </c>
      <c r="D531" s="64" t="s">
        <v>8</v>
      </c>
      <c r="E531" s="59" t="s">
        <v>2225</v>
      </c>
      <c r="F531" s="64" t="s">
        <v>2226</v>
      </c>
      <c r="G531" s="64" t="s">
        <v>1238</v>
      </c>
      <c r="H531" s="125">
        <v>20</v>
      </c>
      <c r="I531" s="64" t="s">
        <v>770</v>
      </c>
      <c r="J531" s="68">
        <v>0</v>
      </c>
      <c r="K531" s="68">
        <v>0</v>
      </c>
      <c r="L531" s="83" t="s">
        <v>26</v>
      </c>
      <c r="M531" s="68">
        <v>0</v>
      </c>
      <c r="N531" s="68">
        <v>0</v>
      </c>
      <c r="O531" s="67" t="s">
        <v>26</v>
      </c>
      <c r="P531" s="64">
        <v>46</v>
      </c>
      <c r="Q531" s="64">
        <v>16</v>
      </c>
      <c r="R531" s="85"/>
      <c r="S531" s="68">
        <v>0</v>
      </c>
      <c r="T531" s="68">
        <v>0</v>
      </c>
      <c r="U531" s="67" t="s">
        <v>26</v>
      </c>
      <c r="V531" s="36"/>
      <c r="W531" s="36"/>
      <c r="X531" s="315"/>
      <c r="Y531" s="36">
        <v>36</v>
      </c>
      <c r="Z531" s="36">
        <v>12</v>
      </c>
      <c r="AA531" s="184" t="s">
        <v>3868</v>
      </c>
      <c r="AB531" s="315"/>
      <c r="AC531" s="315"/>
      <c r="AD531" s="315"/>
      <c r="AE531" s="557"/>
      <c r="AF531" s="557"/>
      <c r="AG531" s="557"/>
      <c r="AH531" s="527">
        <f t="shared" si="82"/>
        <v>82</v>
      </c>
      <c r="AI531" s="64">
        <f t="shared" si="83"/>
        <v>28</v>
      </c>
      <c r="AJ531" s="92">
        <f>AH531/AI531</f>
        <v>2.9285714285714284</v>
      </c>
      <c r="AK531" s="92">
        <f>AH531/H531</f>
        <v>4.0999999999999996</v>
      </c>
      <c r="AL531" s="64" t="s">
        <v>4072</v>
      </c>
    </row>
    <row r="532" spans="1:38" s="77" customFormat="1" ht="15.75" hidden="1" customHeight="1" x14ac:dyDescent="0.25">
      <c r="A532" s="64">
        <v>529</v>
      </c>
      <c r="B532" s="64" t="s">
        <v>228</v>
      </c>
      <c r="C532" s="64" t="s">
        <v>2214</v>
      </c>
      <c r="D532" s="64" t="s">
        <v>8</v>
      </c>
      <c r="E532" s="59" t="s">
        <v>2227</v>
      </c>
      <c r="F532" s="64" t="s">
        <v>2228</v>
      </c>
      <c r="G532" s="64" t="s">
        <v>1238</v>
      </c>
      <c r="H532" s="82">
        <v>1</v>
      </c>
      <c r="I532" s="64" t="s">
        <v>18</v>
      </c>
      <c r="J532" s="68">
        <v>0</v>
      </c>
      <c r="K532" s="68">
        <v>0</v>
      </c>
      <c r="L532" s="83" t="s">
        <v>26</v>
      </c>
      <c r="M532" s="68">
        <v>0</v>
      </c>
      <c r="N532" s="68">
        <v>0</v>
      </c>
      <c r="O532" s="67" t="s">
        <v>26</v>
      </c>
      <c r="P532" s="64">
        <v>2</v>
      </c>
      <c r="Q532" s="64">
        <v>2</v>
      </c>
      <c r="R532" s="85"/>
      <c r="S532" s="68">
        <v>0</v>
      </c>
      <c r="T532" s="68">
        <v>0</v>
      </c>
      <c r="U532" s="67" t="s">
        <v>26</v>
      </c>
      <c r="V532" s="36"/>
      <c r="W532" s="36"/>
      <c r="X532" s="315"/>
      <c r="Y532" s="36">
        <v>0</v>
      </c>
      <c r="Z532" s="36">
        <v>0</v>
      </c>
      <c r="AA532" s="184" t="s">
        <v>3868</v>
      </c>
      <c r="AB532" s="315"/>
      <c r="AC532" s="315"/>
      <c r="AD532" s="315"/>
      <c r="AE532" s="557"/>
      <c r="AF532" s="557"/>
      <c r="AG532" s="557"/>
      <c r="AH532" s="527">
        <f t="shared" si="82"/>
        <v>2</v>
      </c>
      <c r="AI532" s="64">
        <f t="shared" si="83"/>
        <v>2</v>
      </c>
      <c r="AJ532" s="96">
        <f t="shared" ref="AJ532:AJ594" si="84">+AH532/AI532</f>
        <v>1</v>
      </c>
      <c r="AK532" s="96">
        <f t="shared" ref="AK532:AK563" si="85">+AJ532/H532</f>
        <v>1</v>
      </c>
      <c r="AL532" s="64" t="s">
        <v>4072</v>
      </c>
    </row>
    <row r="533" spans="1:38" s="77" customFormat="1" ht="15.75" hidden="1" customHeight="1" x14ac:dyDescent="0.25">
      <c r="A533" s="64">
        <v>530</v>
      </c>
      <c r="B533" s="64" t="s">
        <v>228</v>
      </c>
      <c r="C533" s="64" t="s">
        <v>2214</v>
      </c>
      <c r="D533" s="64" t="s">
        <v>1230</v>
      </c>
      <c r="E533" s="59" t="s">
        <v>2229</v>
      </c>
      <c r="F533" s="64" t="s">
        <v>2230</v>
      </c>
      <c r="G533" s="64" t="s">
        <v>1238</v>
      </c>
      <c r="H533" s="82">
        <v>1</v>
      </c>
      <c r="I533" s="64" t="s">
        <v>18</v>
      </c>
      <c r="J533" s="68">
        <v>0</v>
      </c>
      <c r="K533" s="68">
        <v>0</v>
      </c>
      <c r="L533" s="83" t="s">
        <v>26</v>
      </c>
      <c r="M533" s="68">
        <v>0</v>
      </c>
      <c r="N533" s="68">
        <v>0</v>
      </c>
      <c r="O533" s="67" t="s">
        <v>26</v>
      </c>
      <c r="P533" s="64">
        <v>46</v>
      </c>
      <c r="Q533" s="64">
        <v>46</v>
      </c>
      <c r="R533" s="85"/>
      <c r="S533" s="68">
        <v>0</v>
      </c>
      <c r="T533" s="68">
        <v>0</v>
      </c>
      <c r="U533" s="67" t="s">
        <v>26</v>
      </c>
      <c r="V533" s="36"/>
      <c r="W533" s="36"/>
      <c r="X533" s="315"/>
      <c r="Y533" s="36">
        <v>36</v>
      </c>
      <c r="Z533" s="36">
        <v>36</v>
      </c>
      <c r="AA533" s="184" t="s">
        <v>3868</v>
      </c>
      <c r="AB533" s="315"/>
      <c r="AC533" s="315"/>
      <c r="AD533" s="315"/>
      <c r="AE533" s="557"/>
      <c r="AF533" s="557"/>
      <c r="AG533" s="557"/>
      <c r="AH533" s="527">
        <f t="shared" si="82"/>
        <v>82</v>
      </c>
      <c r="AI533" s="64">
        <f t="shared" si="83"/>
        <v>82</v>
      </c>
      <c r="AJ533" s="96">
        <f t="shared" si="84"/>
        <v>1</v>
      </c>
      <c r="AK533" s="96">
        <f t="shared" si="85"/>
        <v>1</v>
      </c>
      <c r="AL533" s="64" t="s">
        <v>4072</v>
      </c>
    </row>
    <row r="534" spans="1:38" s="77" customFormat="1" ht="15.75" hidden="1" customHeight="1" x14ac:dyDescent="0.25">
      <c r="A534" s="64">
        <v>531</v>
      </c>
      <c r="B534" s="64" t="s">
        <v>228</v>
      </c>
      <c r="C534" s="64" t="s">
        <v>2214</v>
      </c>
      <c r="D534" s="64" t="s">
        <v>1230</v>
      </c>
      <c r="E534" s="59" t="s">
        <v>2231</v>
      </c>
      <c r="F534" s="64" t="s">
        <v>2232</v>
      </c>
      <c r="G534" s="64" t="s">
        <v>1238</v>
      </c>
      <c r="H534" s="82">
        <v>1</v>
      </c>
      <c r="I534" s="64" t="s">
        <v>18</v>
      </c>
      <c r="J534" s="68">
        <v>0</v>
      </c>
      <c r="K534" s="68">
        <v>0</v>
      </c>
      <c r="L534" s="83" t="s">
        <v>26</v>
      </c>
      <c r="M534" s="68">
        <v>0</v>
      </c>
      <c r="N534" s="68">
        <v>0</v>
      </c>
      <c r="O534" s="67" t="s">
        <v>26</v>
      </c>
      <c r="P534" s="64">
        <v>2</v>
      </c>
      <c r="Q534" s="64">
        <v>2</v>
      </c>
      <c r="R534" s="85"/>
      <c r="S534" s="68">
        <v>0</v>
      </c>
      <c r="T534" s="68">
        <v>0</v>
      </c>
      <c r="U534" s="67" t="s">
        <v>26</v>
      </c>
      <c r="V534" s="36"/>
      <c r="W534" s="36"/>
      <c r="X534" s="315"/>
      <c r="Y534" s="36">
        <v>0</v>
      </c>
      <c r="Z534" s="36">
        <v>0</v>
      </c>
      <c r="AA534" s="184" t="s">
        <v>3868</v>
      </c>
      <c r="AB534" s="315"/>
      <c r="AC534" s="315"/>
      <c r="AD534" s="315"/>
      <c r="AE534" s="557"/>
      <c r="AF534" s="557"/>
      <c r="AG534" s="557"/>
      <c r="AH534" s="527">
        <f t="shared" si="82"/>
        <v>2</v>
      </c>
      <c r="AI534" s="64">
        <f t="shared" si="83"/>
        <v>2</v>
      </c>
      <c r="AJ534" s="96">
        <f t="shared" si="84"/>
        <v>1</v>
      </c>
      <c r="AK534" s="96">
        <f t="shared" si="85"/>
        <v>1</v>
      </c>
      <c r="AL534" s="64" t="s">
        <v>4072</v>
      </c>
    </row>
    <row r="535" spans="1:38" s="77" customFormat="1" ht="15.75" hidden="1" customHeight="1" x14ac:dyDescent="0.25">
      <c r="A535" s="64">
        <v>532</v>
      </c>
      <c r="B535" s="64" t="s">
        <v>228</v>
      </c>
      <c r="C535" s="64" t="s">
        <v>2214</v>
      </c>
      <c r="D535" s="64" t="s">
        <v>8</v>
      </c>
      <c r="E535" s="59" t="s">
        <v>2233</v>
      </c>
      <c r="F535" s="64" t="s">
        <v>2234</v>
      </c>
      <c r="G535" s="64" t="s">
        <v>1238</v>
      </c>
      <c r="H535" s="82">
        <v>1</v>
      </c>
      <c r="I535" s="64" t="s">
        <v>18</v>
      </c>
      <c r="J535" s="68">
        <v>0</v>
      </c>
      <c r="K535" s="68">
        <v>0</v>
      </c>
      <c r="L535" s="83" t="s">
        <v>26</v>
      </c>
      <c r="M535" s="68">
        <v>0</v>
      </c>
      <c r="N535" s="68">
        <v>0</v>
      </c>
      <c r="O535" s="67" t="s">
        <v>26</v>
      </c>
      <c r="P535" s="64">
        <v>46</v>
      </c>
      <c r="Q535" s="64">
        <v>46</v>
      </c>
      <c r="R535" s="85"/>
      <c r="S535" s="68">
        <v>0</v>
      </c>
      <c r="T535" s="68">
        <v>0</v>
      </c>
      <c r="U535" s="67" t="s">
        <v>26</v>
      </c>
      <c r="V535" s="36"/>
      <c r="W535" s="36"/>
      <c r="X535" s="315"/>
      <c r="Y535" s="36">
        <v>36</v>
      </c>
      <c r="Z535" s="36">
        <v>36</v>
      </c>
      <c r="AA535" s="184" t="s">
        <v>3868</v>
      </c>
      <c r="AB535" s="315"/>
      <c r="AC535" s="315"/>
      <c r="AD535" s="315"/>
      <c r="AE535" s="557"/>
      <c r="AF535" s="557"/>
      <c r="AG535" s="557"/>
      <c r="AH535" s="527">
        <f t="shared" si="82"/>
        <v>82</v>
      </c>
      <c r="AI535" s="64">
        <f t="shared" si="83"/>
        <v>82</v>
      </c>
      <c r="AJ535" s="96">
        <f t="shared" si="84"/>
        <v>1</v>
      </c>
      <c r="AK535" s="96">
        <f t="shared" si="85"/>
        <v>1</v>
      </c>
      <c r="AL535" s="64" t="s">
        <v>4072</v>
      </c>
    </row>
    <row r="536" spans="1:38" s="77" customFormat="1" ht="15.75" hidden="1" customHeight="1" x14ac:dyDescent="0.25">
      <c r="A536" s="64">
        <v>533</v>
      </c>
      <c r="B536" s="64" t="s">
        <v>228</v>
      </c>
      <c r="C536" s="64" t="s">
        <v>2214</v>
      </c>
      <c r="D536" s="64" t="s">
        <v>8</v>
      </c>
      <c r="E536" s="90" t="s">
        <v>3658</v>
      </c>
      <c r="F536" s="86" t="s">
        <v>3659</v>
      </c>
      <c r="G536" s="64" t="s">
        <v>1238</v>
      </c>
      <c r="H536" s="82">
        <v>1</v>
      </c>
      <c r="I536" s="64" t="s">
        <v>18</v>
      </c>
      <c r="J536" s="68">
        <v>0</v>
      </c>
      <c r="K536" s="68">
        <v>0</v>
      </c>
      <c r="L536" s="83" t="s">
        <v>26</v>
      </c>
      <c r="M536" s="68">
        <v>0</v>
      </c>
      <c r="N536" s="68">
        <v>0</v>
      </c>
      <c r="O536" s="67" t="s">
        <v>26</v>
      </c>
      <c r="P536" s="64">
        <v>6</v>
      </c>
      <c r="Q536" s="64">
        <v>46</v>
      </c>
      <c r="R536" s="85"/>
      <c r="S536" s="68">
        <v>0</v>
      </c>
      <c r="T536" s="68">
        <v>0</v>
      </c>
      <c r="U536" s="67" t="s">
        <v>26</v>
      </c>
      <c r="V536" s="36"/>
      <c r="W536" s="36"/>
      <c r="X536" s="315"/>
      <c r="Y536" s="36">
        <v>36</v>
      </c>
      <c r="Z536" s="36">
        <v>36</v>
      </c>
      <c r="AA536" s="184" t="s">
        <v>3868</v>
      </c>
      <c r="AB536" s="315"/>
      <c r="AC536" s="315"/>
      <c r="AD536" s="315"/>
      <c r="AE536" s="557"/>
      <c r="AF536" s="557"/>
      <c r="AG536" s="557"/>
      <c r="AH536" s="527">
        <f t="shared" si="82"/>
        <v>42</v>
      </c>
      <c r="AI536" s="64">
        <f t="shared" si="83"/>
        <v>82</v>
      </c>
      <c r="AJ536" s="96">
        <f t="shared" si="84"/>
        <v>0.51219512195121952</v>
      </c>
      <c r="AK536" s="96">
        <f t="shared" si="85"/>
        <v>0.51219512195121952</v>
      </c>
      <c r="AL536" s="64" t="s">
        <v>4073</v>
      </c>
    </row>
    <row r="537" spans="1:38" s="77" customFormat="1" ht="15.75" hidden="1" customHeight="1" x14ac:dyDescent="0.25">
      <c r="A537" s="64">
        <v>534</v>
      </c>
      <c r="B537" s="64" t="s">
        <v>228</v>
      </c>
      <c r="C537" s="64" t="s">
        <v>2214</v>
      </c>
      <c r="D537" s="64" t="s">
        <v>8</v>
      </c>
      <c r="E537" s="59" t="s">
        <v>2235</v>
      </c>
      <c r="F537" s="64" t="s">
        <v>2236</v>
      </c>
      <c r="G537" s="64" t="s">
        <v>1238</v>
      </c>
      <c r="H537" s="82">
        <v>1</v>
      </c>
      <c r="I537" s="64" t="s">
        <v>18</v>
      </c>
      <c r="J537" s="68">
        <v>0</v>
      </c>
      <c r="K537" s="68">
        <v>0</v>
      </c>
      <c r="L537" s="83" t="s">
        <v>26</v>
      </c>
      <c r="M537" s="68">
        <v>0</v>
      </c>
      <c r="N537" s="68">
        <v>0</v>
      </c>
      <c r="O537" s="67" t="s">
        <v>26</v>
      </c>
      <c r="P537" s="64">
        <v>6</v>
      </c>
      <c r="Q537" s="64">
        <v>6</v>
      </c>
      <c r="R537" s="85"/>
      <c r="S537" s="68">
        <v>0</v>
      </c>
      <c r="T537" s="68">
        <v>0</v>
      </c>
      <c r="U537" s="67" t="s">
        <v>26</v>
      </c>
      <c r="V537" s="36"/>
      <c r="W537" s="36"/>
      <c r="X537" s="315"/>
      <c r="Y537" s="36">
        <v>22</v>
      </c>
      <c r="Z537" s="36">
        <v>22</v>
      </c>
      <c r="AA537" s="184" t="s">
        <v>3868</v>
      </c>
      <c r="AB537" s="315"/>
      <c r="AC537" s="315"/>
      <c r="AD537" s="315"/>
      <c r="AE537" s="557"/>
      <c r="AF537" s="557"/>
      <c r="AG537" s="557"/>
      <c r="AH537" s="527">
        <f t="shared" si="82"/>
        <v>28</v>
      </c>
      <c r="AI537" s="64">
        <f t="shared" si="83"/>
        <v>28</v>
      </c>
      <c r="AJ537" s="96">
        <f t="shared" si="84"/>
        <v>1</v>
      </c>
      <c r="AK537" s="96">
        <f t="shared" si="85"/>
        <v>1</v>
      </c>
      <c r="AL537" s="64" t="s">
        <v>4072</v>
      </c>
    </row>
    <row r="538" spans="1:38" s="77" customFormat="1" ht="15.75" hidden="1" customHeight="1" x14ac:dyDescent="0.25">
      <c r="A538" s="64">
        <v>535</v>
      </c>
      <c r="B538" s="64" t="s">
        <v>228</v>
      </c>
      <c r="C538" s="64" t="s">
        <v>2214</v>
      </c>
      <c r="D538" s="64" t="s">
        <v>8</v>
      </c>
      <c r="E538" s="59" t="s">
        <v>2237</v>
      </c>
      <c r="F538" s="64" t="s">
        <v>2238</v>
      </c>
      <c r="G538" s="64" t="s">
        <v>1238</v>
      </c>
      <c r="H538" s="82">
        <v>1</v>
      </c>
      <c r="I538" s="64" t="s">
        <v>18</v>
      </c>
      <c r="J538" s="68">
        <v>0</v>
      </c>
      <c r="K538" s="68">
        <v>0</v>
      </c>
      <c r="L538" s="83" t="s">
        <v>26</v>
      </c>
      <c r="M538" s="68">
        <v>0</v>
      </c>
      <c r="N538" s="68">
        <v>0</v>
      </c>
      <c r="O538" s="67" t="s">
        <v>26</v>
      </c>
      <c r="P538" s="64">
        <v>0</v>
      </c>
      <c r="Q538" s="64">
        <v>0</v>
      </c>
      <c r="R538" s="85"/>
      <c r="S538" s="68">
        <v>0</v>
      </c>
      <c r="T538" s="68">
        <v>0</v>
      </c>
      <c r="U538" s="67" t="s">
        <v>26</v>
      </c>
      <c r="V538" s="36"/>
      <c r="W538" s="36"/>
      <c r="X538" s="315"/>
      <c r="Y538" s="36">
        <v>0</v>
      </c>
      <c r="Z538" s="36">
        <v>0</v>
      </c>
      <c r="AA538" s="184" t="s">
        <v>3868</v>
      </c>
      <c r="AB538" s="315"/>
      <c r="AC538" s="315"/>
      <c r="AD538" s="315"/>
      <c r="AE538" s="557"/>
      <c r="AF538" s="557"/>
      <c r="AG538" s="557"/>
      <c r="AH538" s="527">
        <f t="shared" si="82"/>
        <v>0</v>
      </c>
      <c r="AI538" s="64">
        <f t="shared" si="83"/>
        <v>0</v>
      </c>
      <c r="AJ538" s="96" t="e">
        <f t="shared" si="84"/>
        <v>#DIV/0!</v>
      </c>
      <c r="AK538" s="96" t="e">
        <f t="shared" si="85"/>
        <v>#DIV/0!</v>
      </c>
      <c r="AL538" s="64" t="s">
        <v>4071</v>
      </c>
    </row>
    <row r="539" spans="1:38" s="77" customFormat="1" ht="15.75" hidden="1" customHeight="1" x14ac:dyDescent="0.25">
      <c r="A539" s="91">
        <v>536</v>
      </c>
      <c r="B539" s="91" t="s">
        <v>228</v>
      </c>
      <c r="C539" s="91" t="s">
        <v>2214</v>
      </c>
      <c r="D539" s="91" t="s">
        <v>8</v>
      </c>
      <c r="E539" s="140" t="s">
        <v>2239</v>
      </c>
      <c r="F539" s="91" t="s">
        <v>2240</v>
      </c>
      <c r="G539" s="91" t="s">
        <v>1238</v>
      </c>
      <c r="H539" s="137">
        <v>1</v>
      </c>
      <c r="I539" s="91" t="s">
        <v>18</v>
      </c>
      <c r="J539" s="91">
        <v>0</v>
      </c>
      <c r="K539" s="91">
        <v>0</v>
      </c>
      <c r="L539" s="140" t="s">
        <v>26</v>
      </c>
      <c r="M539" s="91">
        <v>0</v>
      </c>
      <c r="N539" s="91">
        <v>0</v>
      </c>
      <c r="O539" s="141" t="s">
        <v>26</v>
      </c>
      <c r="P539" s="91">
        <v>0</v>
      </c>
      <c r="Q539" s="91">
        <v>0</v>
      </c>
      <c r="R539" s="140"/>
      <c r="S539" s="91">
        <v>0</v>
      </c>
      <c r="T539" s="91">
        <v>0</v>
      </c>
      <c r="U539" s="141" t="s">
        <v>26</v>
      </c>
      <c r="V539" s="143"/>
      <c r="W539" s="143"/>
      <c r="X539" s="321"/>
      <c r="Y539" s="143"/>
      <c r="Z539" s="143"/>
      <c r="AA539" s="398" t="s">
        <v>3868</v>
      </c>
      <c r="AB539" s="315"/>
      <c r="AC539" s="315"/>
      <c r="AD539" s="315"/>
      <c r="AE539" s="557"/>
      <c r="AF539" s="557"/>
      <c r="AG539" s="557"/>
      <c r="AH539" s="530">
        <f t="shared" si="82"/>
        <v>0</v>
      </c>
      <c r="AI539" s="91">
        <f t="shared" si="83"/>
        <v>0</v>
      </c>
      <c r="AJ539" s="92" t="e">
        <f t="shared" si="84"/>
        <v>#DIV/0!</v>
      </c>
      <c r="AK539" s="92" t="e">
        <f t="shared" si="85"/>
        <v>#DIV/0!</v>
      </c>
      <c r="AL539" s="91"/>
    </row>
    <row r="540" spans="1:38" s="77" customFormat="1" ht="15.75" hidden="1" customHeight="1" x14ac:dyDescent="0.25">
      <c r="A540" s="64">
        <v>537</v>
      </c>
      <c r="B540" s="64" t="s">
        <v>228</v>
      </c>
      <c r="C540" s="64" t="s">
        <v>2214</v>
      </c>
      <c r="D540" s="64" t="s">
        <v>8</v>
      </c>
      <c r="E540" s="90" t="s">
        <v>3660</v>
      </c>
      <c r="F540" s="86" t="s">
        <v>3661</v>
      </c>
      <c r="G540" s="64" t="s">
        <v>1238</v>
      </c>
      <c r="H540" s="82">
        <v>1</v>
      </c>
      <c r="I540" s="64" t="s">
        <v>18</v>
      </c>
      <c r="J540" s="68">
        <v>0</v>
      </c>
      <c r="K540" s="68">
        <v>0</v>
      </c>
      <c r="L540" s="83" t="s">
        <v>26</v>
      </c>
      <c r="M540" s="68">
        <v>0</v>
      </c>
      <c r="N540" s="68">
        <v>0</v>
      </c>
      <c r="O540" s="67" t="s">
        <v>26</v>
      </c>
      <c r="P540" s="64">
        <v>0</v>
      </c>
      <c r="Q540" s="64">
        <v>0</v>
      </c>
      <c r="R540" s="85"/>
      <c r="S540" s="68">
        <v>0</v>
      </c>
      <c r="T540" s="68">
        <v>0</v>
      </c>
      <c r="U540" s="67" t="s">
        <v>26</v>
      </c>
      <c r="V540" s="36"/>
      <c r="W540" s="36"/>
      <c r="X540" s="315"/>
      <c r="Y540" s="36">
        <v>0</v>
      </c>
      <c r="Z540" s="36">
        <v>0</v>
      </c>
      <c r="AA540" s="184" t="s">
        <v>3868</v>
      </c>
      <c r="AB540" s="315"/>
      <c r="AC540" s="315"/>
      <c r="AD540" s="315"/>
      <c r="AE540" s="557"/>
      <c r="AF540" s="557"/>
      <c r="AG540" s="557"/>
      <c r="AH540" s="527">
        <f t="shared" si="82"/>
        <v>0</v>
      </c>
      <c r="AI540" s="64">
        <f t="shared" si="83"/>
        <v>0</v>
      </c>
      <c r="AJ540" s="96" t="e">
        <f t="shared" si="84"/>
        <v>#DIV/0!</v>
      </c>
      <c r="AK540" s="96" t="e">
        <f t="shared" si="85"/>
        <v>#DIV/0!</v>
      </c>
      <c r="AL540" s="64" t="s">
        <v>4071</v>
      </c>
    </row>
    <row r="541" spans="1:38" s="77" customFormat="1" ht="15.75" hidden="1" customHeight="1" x14ac:dyDescent="0.25">
      <c r="A541" s="64">
        <v>538</v>
      </c>
      <c r="B541" s="64" t="s">
        <v>228</v>
      </c>
      <c r="C541" s="64" t="s">
        <v>2214</v>
      </c>
      <c r="D541" s="64" t="s">
        <v>8</v>
      </c>
      <c r="E541" s="59" t="s">
        <v>2241</v>
      </c>
      <c r="F541" s="64" t="s">
        <v>2242</v>
      </c>
      <c r="G541" s="64" t="s">
        <v>1238</v>
      </c>
      <c r="H541" s="82">
        <v>1</v>
      </c>
      <c r="I541" s="64" t="s">
        <v>18</v>
      </c>
      <c r="J541" s="68">
        <v>0</v>
      </c>
      <c r="K541" s="68">
        <v>0</v>
      </c>
      <c r="L541" s="83" t="s">
        <v>26</v>
      </c>
      <c r="M541" s="68">
        <v>0</v>
      </c>
      <c r="N541" s="68">
        <v>0</v>
      </c>
      <c r="O541" s="67" t="s">
        <v>26</v>
      </c>
      <c r="P541" s="64">
        <v>17</v>
      </c>
      <c r="Q541" s="64">
        <v>17</v>
      </c>
      <c r="R541" s="85"/>
      <c r="S541" s="68">
        <v>0</v>
      </c>
      <c r="T541" s="68">
        <v>0</v>
      </c>
      <c r="U541" s="67" t="s">
        <v>26</v>
      </c>
      <c r="V541" s="36"/>
      <c r="W541" s="36"/>
      <c r="X541" s="315"/>
      <c r="Y541" s="36">
        <v>22</v>
      </c>
      <c r="Z541" s="36">
        <v>22</v>
      </c>
      <c r="AA541" s="184" t="s">
        <v>3868</v>
      </c>
      <c r="AB541" s="315"/>
      <c r="AC541" s="315"/>
      <c r="AD541" s="315"/>
      <c r="AE541" s="557"/>
      <c r="AF541" s="557"/>
      <c r="AG541" s="557"/>
      <c r="AH541" s="527">
        <f t="shared" si="82"/>
        <v>39</v>
      </c>
      <c r="AI541" s="64">
        <f t="shared" si="83"/>
        <v>39</v>
      </c>
      <c r="AJ541" s="96">
        <f t="shared" si="84"/>
        <v>1</v>
      </c>
      <c r="AK541" s="96">
        <f t="shared" si="85"/>
        <v>1</v>
      </c>
      <c r="AL541" s="64" t="s">
        <v>4072</v>
      </c>
    </row>
    <row r="542" spans="1:38" s="77" customFormat="1" ht="15.75" hidden="1" customHeight="1" x14ac:dyDescent="0.25">
      <c r="A542" s="64">
        <v>539</v>
      </c>
      <c r="B542" s="64" t="s">
        <v>228</v>
      </c>
      <c r="C542" s="64" t="s">
        <v>2243</v>
      </c>
      <c r="D542" s="64" t="s">
        <v>1254</v>
      </c>
      <c r="E542" s="59" t="s">
        <v>2244</v>
      </c>
      <c r="F542" s="64" t="s">
        <v>2245</v>
      </c>
      <c r="G542" s="64" t="s">
        <v>1224</v>
      </c>
      <c r="H542" s="82">
        <v>0.02</v>
      </c>
      <c r="I542" s="64" t="s">
        <v>786</v>
      </c>
      <c r="J542" s="68">
        <v>0</v>
      </c>
      <c r="K542" s="68">
        <v>0</v>
      </c>
      <c r="L542" s="83" t="s">
        <v>26</v>
      </c>
      <c r="M542" s="68">
        <v>0</v>
      </c>
      <c r="N542" s="68">
        <v>0</v>
      </c>
      <c r="O542" s="67" t="s">
        <v>26</v>
      </c>
      <c r="P542" s="68">
        <v>0</v>
      </c>
      <c r="Q542" s="68">
        <v>0</v>
      </c>
      <c r="R542" s="67" t="s">
        <v>26</v>
      </c>
      <c r="S542" s="68">
        <v>0</v>
      </c>
      <c r="T542" s="68">
        <v>0</v>
      </c>
      <c r="U542" s="67" t="s">
        <v>26</v>
      </c>
      <c r="V542" s="36"/>
      <c r="W542" s="36"/>
      <c r="X542" s="315"/>
      <c r="Y542" s="68">
        <v>0</v>
      </c>
      <c r="Z542" s="68">
        <v>0</v>
      </c>
      <c r="AA542" s="452" t="s">
        <v>26</v>
      </c>
      <c r="AB542" s="59"/>
      <c r="AC542" s="59"/>
      <c r="AD542" s="59"/>
      <c r="AE542" s="556"/>
      <c r="AF542" s="556"/>
      <c r="AG542" s="556"/>
      <c r="AH542" s="527">
        <f t="shared" si="82"/>
        <v>0</v>
      </c>
      <c r="AI542" s="64">
        <f t="shared" si="83"/>
        <v>0</v>
      </c>
      <c r="AJ542" s="96" t="e">
        <f t="shared" si="84"/>
        <v>#DIV/0!</v>
      </c>
      <c r="AK542" s="96" t="e">
        <f t="shared" si="85"/>
        <v>#DIV/0!</v>
      </c>
      <c r="AL542" s="64" t="s">
        <v>4070</v>
      </c>
    </row>
    <row r="543" spans="1:38" s="77" customFormat="1" ht="15.75" hidden="1" customHeight="1" x14ac:dyDescent="0.25">
      <c r="A543" s="64">
        <v>540</v>
      </c>
      <c r="B543" s="64" t="s">
        <v>228</v>
      </c>
      <c r="C543" s="64" t="s">
        <v>2243</v>
      </c>
      <c r="D543" s="64" t="s">
        <v>1225</v>
      </c>
      <c r="E543" s="59" t="s">
        <v>2246</v>
      </c>
      <c r="F543" s="64" t="s">
        <v>2247</v>
      </c>
      <c r="G543" s="64" t="s">
        <v>1224</v>
      </c>
      <c r="H543" s="82">
        <v>1</v>
      </c>
      <c r="I543" s="64" t="s">
        <v>18</v>
      </c>
      <c r="J543" s="68">
        <v>0</v>
      </c>
      <c r="K543" s="68">
        <v>0</v>
      </c>
      <c r="L543" s="83" t="s">
        <v>26</v>
      </c>
      <c r="M543" s="68">
        <v>0</v>
      </c>
      <c r="N543" s="68">
        <v>0</v>
      </c>
      <c r="O543" s="67" t="s">
        <v>26</v>
      </c>
      <c r="P543" s="68">
        <v>0</v>
      </c>
      <c r="Q543" s="68">
        <v>0</v>
      </c>
      <c r="R543" s="67" t="s">
        <v>26</v>
      </c>
      <c r="S543" s="68">
        <v>0</v>
      </c>
      <c r="T543" s="68">
        <v>0</v>
      </c>
      <c r="U543" s="67" t="s">
        <v>26</v>
      </c>
      <c r="V543" s="36"/>
      <c r="W543" s="36"/>
      <c r="X543" s="315"/>
      <c r="Y543" s="68">
        <v>0</v>
      </c>
      <c r="Z543" s="68">
        <v>0</v>
      </c>
      <c r="AA543" s="452" t="s">
        <v>26</v>
      </c>
      <c r="AB543" s="59"/>
      <c r="AC543" s="59"/>
      <c r="AD543" s="59"/>
      <c r="AE543" s="556"/>
      <c r="AF543" s="556"/>
      <c r="AG543" s="556"/>
      <c r="AH543" s="527">
        <f t="shared" si="82"/>
        <v>0</v>
      </c>
      <c r="AI543" s="64">
        <f t="shared" si="83"/>
        <v>0</v>
      </c>
      <c r="AJ543" s="96" t="e">
        <f t="shared" si="84"/>
        <v>#DIV/0!</v>
      </c>
      <c r="AK543" s="96" t="e">
        <f t="shared" si="85"/>
        <v>#DIV/0!</v>
      </c>
      <c r="AL543" s="64" t="s">
        <v>4070</v>
      </c>
    </row>
    <row r="544" spans="1:38" s="77" customFormat="1" ht="15.75" hidden="1" customHeight="1" x14ac:dyDescent="0.25">
      <c r="A544" s="64">
        <v>541</v>
      </c>
      <c r="B544" s="64" t="s">
        <v>228</v>
      </c>
      <c r="C544" s="64" t="s">
        <v>2243</v>
      </c>
      <c r="D544" s="64" t="s">
        <v>1230</v>
      </c>
      <c r="E544" s="59" t="s">
        <v>2248</v>
      </c>
      <c r="F544" s="64" t="s">
        <v>2249</v>
      </c>
      <c r="G544" s="64" t="s">
        <v>1238</v>
      </c>
      <c r="H544" s="82">
        <v>1</v>
      </c>
      <c r="I544" s="64" t="s">
        <v>18</v>
      </c>
      <c r="J544" s="68">
        <v>0</v>
      </c>
      <c r="K544" s="68">
        <v>0</v>
      </c>
      <c r="L544" s="83" t="s">
        <v>26</v>
      </c>
      <c r="M544" s="68">
        <v>0</v>
      </c>
      <c r="N544" s="68">
        <v>0</v>
      </c>
      <c r="O544" s="67" t="s">
        <v>26</v>
      </c>
      <c r="P544" s="64">
        <v>70</v>
      </c>
      <c r="Q544" s="64">
        <v>70</v>
      </c>
      <c r="R544" s="85"/>
      <c r="S544" s="68">
        <v>0</v>
      </c>
      <c r="T544" s="68">
        <v>0</v>
      </c>
      <c r="U544" s="67" t="s">
        <v>26</v>
      </c>
      <c r="V544" s="36"/>
      <c r="W544" s="36"/>
      <c r="X544" s="315"/>
      <c r="Y544" s="36">
        <v>72</v>
      </c>
      <c r="Z544" s="36">
        <v>72</v>
      </c>
      <c r="AA544" s="184" t="s">
        <v>3868</v>
      </c>
      <c r="AB544" s="315"/>
      <c r="AC544" s="315"/>
      <c r="AD544" s="315"/>
      <c r="AE544" s="557"/>
      <c r="AF544" s="557"/>
      <c r="AG544" s="557"/>
      <c r="AH544" s="527">
        <f t="shared" si="82"/>
        <v>142</v>
      </c>
      <c r="AI544" s="64">
        <f t="shared" si="83"/>
        <v>142</v>
      </c>
      <c r="AJ544" s="96">
        <f t="shared" si="84"/>
        <v>1</v>
      </c>
      <c r="AK544" s="96">
        <f t="shared" si="85"/>
        <v>1</v>
      </c>
      <c r="AL544" s="64" t="s">
        <v>4072</v>
      </c>
    </row>
    <row r="545" spans="1:38" s="77" customFormat="1" ht="15.75" hidden="1" customHeight="1" x14ac:dyDescent="0.25">
      <c r="A545" s="64">
        <v>542</v>
      </c>
      <c r="B545" s="64" t="s">
        <v>228</v>
      </c>
      <c r="C545" s="64" t="s">
        <v>2243</v>
      </c>
      <c r="D545" s="64" t="s">
        <v>8</v>
      </c>
      <c r="E545" s="59" t="s">
        <v>2250</v>
      </c>
      <c r="F545" s="64" t="s">
        <v>2251</v>
      </c>
      <c r="G545" s="64" t="s">
        <v>1238</v>
      </c>
      <c r="H545" s="82">
        <v>1</v>
      </c>
      <c r="I545" s="64" t="s">
        <v>18</v>
      </c>
      <c r="J545" s="68">
        <v>0</v>
      </c>
      <c r="K545" s="68">
        <v>0</v>
      </c>
      <c r="L545" s="83" t="s">
        <v>26</v>
      </c>
      <c r="M545" s="68">
        <v>0</v>
      </c>
      <c r="N545" s="68">
        <v>0</v>
      </c>
      <c r="O545" s="67" t="s">
        <v>26</v>
      </c>
      <c r="P545" s="64">
        <v>1223</v>
      </c>
      <c r="Q545" s="64">
        <v>1223</v>
      </c>
      <c r="R545" s="85"/>
      <c r="S545" s="68">
        <v>0</v>
      </c>
      <c r="T545" s="68">
        <v>0</v>
      </c>
      <c r="U545" s="67" t="s">
        <v>26</v>
      </c>
      <c r="V545" s="36"/>
      <c r="W545" s="36"/>
      <c r="X545" s="315"/>
      <c r="Y545" s="36">
        <v>1291</v>
      </c>
      <c r="Z545" s="36">
        <v>1291</v>
      </c>
      <c r="AA545" s="184" t="s">
        <v>3868</v>
      </c>
      <c r="AB545" s="315"/>
      <c r="AC545" s="315"/>
      <c r="AD545" s="315"/>
      <c r="AE545" s="557"/>
      <c r="AF545" s="557"/>
      <c r="AG545" s="557"/>
      <c r="AH545" s="527">
        <f t="shared" si="82"/>
        <v>2514</v>
      </c>
      <c r="AI545" s="64">
        <f t="shared" si="83"/>
        <v>2514</v>
      </c>
      <c r="AJ545" s="96">
        <f t="shared" si="84"/>
        <v>1</v>
      </c>
      <c r="AK545" s="96">
        <f t="shared" si="85"/>
        <v>1</v>
      </c>
      <c r="AL545" s="64" t="s">
        <v>4072</v>
      </c>
    </row>
    <row r="546" spans="1:38" s="77" customFormat="1" ht="15.75" hidden="1" customHeight="1" x14ac:dyDescent="0.25">
      <c r="A546" s="64">
        <v>543</v>
      </c>
      <c r="B546" s="64" t="s">
        <v>228</v>
      </c>
      <c r="C546" s="64" t="s">
        <v>2243</v>
      </c>
      <c r="D546" s="64" t="s">
        <v>8</v>
      </c>
      <c r="E546" s="59" t="s">
        <v>2252</v>
      </c>
      <c r="F546" s="64" t="s">
        <v>2253</v>
      </c>
      <c r="G546" s="64" t="s">
        <v>1238</v>
      </c>
      <c r="H546" s="82">
        <v>1</v>
      </c>
      <c r="I546" s="64" t="s">
        <v>18</v>
      </c>
      <c r="J546" s="68">
        <v>0</v>
      </c>
      <c r="K546" s="68">
        <v>0</v>
      </c>
      <c r="L546" s="83" t="s">
        <v>26</v>
      </c>
      <c r="M546" s="68">
        <v>0</v>
      </c>
      <c r="N546" s="68">
        <v>0</v>
      </c>
      <c r="O546" s="67" t="s">
        <v>26</v>
      </c>
      <c r="P546" s="64">
        <v>39</v>
      </c>
      <c r="Q546" s="64">
        <v>39</v>
      </c>
      <c r="R546" s="85"/>
      <c r="S546" s="68">
        <v>0</v>
      </c>
      <c r="T546" s="68">
        <v>0</v>
      </c>
      <c r="U546" s="67" t="s">
        <v>26</v>
      </c>
      <c r="V546" s="36"/>
      <c r="W546" s="36"/>
      <c r="X546" s="315"/>
      <c r="Y546" s="36">
        <v>31</v>
      </c>
      <c r="Z546" s="36">
        <v>31</v>
      </c>
      <c r="AA546" s="184" t="s">
        <v>3868</v>
      </c>
      <c r="AB546" s="315"/>
      <c r="AC546" s="315"/>
      <c r="AD546" s="315"/>
      <c r="AE546" s="557"/>
      <c r="AF546" s="557"/>
      <c r="AG546" s="557"/>
      <c r="AH546" s="527">
        <f t="shared" si="82"/>
        <v>70</v>
      </c>
      <c r="AI546" s="64">
        <f t="shared" si="83"/>
        <v>70</v>
      </c>
      <c r="AJ546" s="96">
        <f t="shared" si="84"/>
        <v>1</v>
      </c>
      <c r="AK546" s="96">
        <f t="shared" si="85"/>
        <v>1</v>
      </c>
      <c r="AL546" s="64" t="s">
        <v>4072</v>
      </c>
    </row>
    <row r="547" spans="1:38" s="77" customFormat="1" ht="15.75" hidden="1" customHeight="1" x14ac:dyDescent="0.25">
      <c r="A547" s="64">
        <v>544</v>
      </c>
      <c r="B547" s="64" t="s">
        <v>228</v>
      </c>
      <c r="C547" s="64" t="s">
        <v>2243</v>
      </c>
      <c r="D547" s="64" t="s">
        <v>8</v>
      </c>
      <c r="E547" s="59" t="s">
        <v>2254</v>
      </c>
      <c r="F547" s="64" t="s">
        <v>2255</v>
      </c>
      <c r="G547" s="64" t="s">
        <v>1238</v>
      </c>
      <c r="H547" s="82">
        <v>1</v>
      </c>
      <c r="I547" s="64" t="s">
        <v>18</v>
      </c>
      <c r="J547" s="68">
        <v>0</v>
      </c>
      <c r="K547" s="68">
        <v>0</v>
      </c>
      <c r="L547" s="83" t="s">
        <v>26</v>
      </c>
      <c r="M547" s="68">
        <v>0</v>
      </c>
      <c r="N547" s="68">
        <v>0</v>
      </c>
      <c r="O547" s="67" t="s">
        <v>26</v>
      </c>
      <c r="P547" s="64">
        <v>18</v>
      </c>
      <c r="Q547" s="64">
        <v>18</v>
      </c>
      <c r="R547" s="85"/>
      <c r="S547" s="68">
        <v>0</v>
      </c>
      <c r="T547" s="68">
        <v>0</v>
      </c>
      <c r="U547" s="67" t="s">
        <v>26</v>
      </c>
      <c r="V547" s="36"/>
      <c r="W547" s="36"/>
      <c r="X547" s="315"/>
      <c r="Y547" s="36">
        <v>17</v>
      </c>
      <c r="Z547" s="36">
        <v>17</v>
      </c>
      <c r="AA547" s="184" t="s">
        <v>3868</v>
      </c>
      <c r="AB547" s="315"/>
      <c r="AC547" s="315"/>
      <c r="AD547" s="315"/>
      <c r="AE547" s="557"/>
      <c r="AF547" s="557"/>
      <c r="AG547" s="557"/>
      <c r="AH547" s="527">
        <f t="shared" si="82"/>
        <v>35</v>
      </c>
      <c r="AI547" s="64">
        <f t="shared" si="83"/>
        <v>35</v>
      </c>
      <c r="AJ547" s="96">
        <f t="shared" si="84"/>
        <v>1</v>
      </c>
      <c r="AK547" s="96">
        <f t="shared" si="85"/>
        <v>1</v>
      </c>
      <c r="AL547" s="64" t="s">
        <v>4072</v>
      </c>
    </row>
    <row r="548" spans="1:38" s="77" customFormat="1" ht="15.75" hidden="1" customHeight="1" x14ac:dyDescent="0.25">
      <c r="A548" s="64">
        <v>545</v>
      </c>
      <c r="B548" s="64" t="s">
        <v>228</v>
      </c>
      <c r="C548" s="64" t="s">
        <v>2243</v>
      </c>
      <c r="D548" s="64" t="s">
        <v>8</v>
      </c>
      <c r="E548" s="59" t="s">
        <v>2256</v>
      </c>
      <c r="F548" s="64" t="s">
        <v>2257</v>
      </c>
      <c r="G548" s="64" t="s">
        <v>1238</v>
      </c>
      <c r="H548" s="82">
        <v>1</v>
      </c>
      <c r="I548" s="64" t="s">
        <v>18</v>
      </c>
      <c r="J548" s="68">
        <v>0</v>
      </c>
      <c r="K548" s="68">
        <v>0</v>
      </c>
      <c r="L548" s="83" t="s">
        <v>26</v>
      </c>
      <c r="M548" s="68">
        <v>0</v>
      </c>
      <c r="N548" s="68">
        <v>0</v>
      </c>
      <c r="O548" s="67" t="s">
        <v>26</v>
      </c>
      <c r="P548" s="64">
        <v>1</v>
      </c>
      <c r="Q548" s="64">
        <v>1</v>
      </c>
      <c r="R548" s="85"/>
      <c r="S548" s="68">
        <v>0</v>
      </c>
      <c r="T548" s="68">
        <v>0</v>
      </c>
      <c r="U548" s="67" t="s">
        <v>26</v>
      </c>
      <c r="V548" s="36"/>
      <c r="W548" s="36"/>
      <c r="X548" s="315"/>
      <c r="Y548" s="36">
        <v>3</v>
      </c>
      <c r="Z548" s="36">
        <v>3</v>
      </c>
      <c r="AA548" s="184" t="s">
        <v>3868</v>
      </c>
      <c r="AB548" s="315"/>
      <c r="AC548" s="315"/>
      <c r="AD548" s="315"/>
      <c r="AE548" s="557"/>
      <c r="AF548" s="557"/>
      <c r="AG548" s="557"/>
      <c r="AH548" s="527">
        <f t="shared" ref="AH548:AH584" si="86">J548+M548+P548+S548+V548+Y548</f>
        <v>4</v>
      </c>
      <c r="AI548" s="64">
        <f t="shared" ref="AI548:AI584" si="87">K548+N548+Q548+T548+W548+Z548</f>
        <v>4</v>
      </c>
      <c r="AJ548" s="96">
        <f t="shared" si="84"/>
        <v>1</v>
      </c>
      <c r="AK548" s="96">
        <f t="shared" si="85"/>
        <v>1</v>
      </c>
      <c r="AL548" s="64" t="s">
        <v>4072</v>
      </c>
    </row>
    <row r="549" spans="1:38" s="77" customFormat="1" ht="15.75" hidden="1" customHeight="1" x14ac:dyDescent="0.25">
      <c r="A549" s="64">
        <v>546</v>
      </c>
      <c r="B549" s="64" t="s">
        <v>228</v>
      </c>
      <c r="C549" s="64" t="s">
        <v>2243</v>
      </c>
      <c r="D549" s="64" t="s">
        <v>8</v>
      </c>
      <c r="E549" s="59" t="s">
        <v>2258</v>
      </c>
      <c r="F549" s="64" t="s">
        <v>2259</v>
      </c>
      <c r="G549" s="64" t="s">
        <v>1238</v>
      </c>
      <c r="H549" s="82">
        <v>1</v>
      </c>
      <c r="I549" s="64" t="s">
        <v>18</v>
      </c>
      <c r="J549" s="68">
        <v>0</v>
      </c>
      <c r="K549" s="68">
        <v>0</v>
      </c>
      <c r="L549" s="83" t="s">
        <v>26</v>
      </c>
      <c r="M549" s="68">
        <v>0</v>
      </c>
      <c r="N549" s="68">
        <v>0</v>
      </c>
      <c r="O549" s="67" t="s">
        <v>26</v>
      </c>
      <c r="P549" s="64">
        <v>1</v>
      </c>
      <c r="Q549" s="64">
        <v>1</v>
      </c>
      <c r="R549" s="85"/>
      <c r="S549" s="68">
        <v>0</v>
      </c>
      <c r="T549" s="68">
        <v>0</v>
      </c>
      <c r="U549" s="67" t="s">
        <v>26</v>
      </c>
      <c r="V549" s="36"/>
      <c r="W549" s="36"/>
      <c r="X549" s="315"/>
      <c r="Y549" s="36">
        <v>3</v>
      </c>
      <c r="Z549" s="36">
        <v>3</v>
      </c>
      <c r="AA549" s="184" t="s">
        <v>3868</v>
      </c>
      <c r="AB549" s="315"/>
      <c r="AC549" s="315"/>
      <c r="AD549" s="315"/>
      <c r="AE549" s="557"/>
      <c r="AF549" s="557"/>
      <c r="AG549" s="557"/>
      <c r="AH549" s="527">
        <f t="shared" si="86"/>
        <v>4</v>
      </c>
      <c r="AI549" s="64">
        <f t="shared" si="87"/>
        <v>4</v>
      </c>
      <c r="AJ549" s="96">
        <f t="shared" si="84"/>
        <v>1</v>
      </c>
      <c r="AK549" s="96">
        <f t="shared" si="85"/>
        <v>1</v>
      </c>
      <c r="AL549" s="64" t="s">
        <v>4072</v>
      </c>
    </row>
    <row r="550" spans="1:38" s="77" customFormat="1" ht="15.75" hidden="1" customHeight="1" x14ac:dyDescent="0.25">
      <c r="A550" s="64">
        <v>547</v>
      </c>
      <c r="B550" s="64" t="s">
        <v>228</v>
      </c>
      <c r="C550" s="64" t="s">
        <v>2243</v>
      </c>
      <c r="D550" s="64" t="s">
        <v>8</v>
      </c>
      <c r="E550" s="59" t="s">
        <v>2260</v>
      </c>
      <c r="F550" s="64" t="s">
        <v>2261</v>
      </c>
      <c r="G550" s="64" t="s">
        <v>1238</v>
      </c>
      <c r="H550" s="82">
        <v>1</v>
      </c>
      <c r="I550" s="64" t="s">
        <v>18</v>
      </c>
      <c r="J550" s="68">
        <v>0</v>
      </c>
      <c r="K550" s="68">
        <v>0</v>
      </c>
      <c r="L550" s="83" t="s">
        <v>26</v>
      </c>
      <c r="M550" s="68">
        <v>0</v>
      </c>
      <c r="N550" s="68">
        <v>0</v>
      </c>
      <c r="O550" s="67" t="s">
        <v>26</v>
      </c>
      <c r="P550" s="64">
        <v>31</v>
      </c>
      <c r="Q550" s="64">
        <v>31</v>
      </c>
      <c r="R550" s="85"/>
      <c r="S550" s="68">
        <v>0</v>
      </c>
      <c r="T550" s="68">
        <v>0</v>
      </c>
      <c r="U550" s="67" t="s">
        <v>26</v>
      </c>
      <c r="V550" s="36"/>
      <c r="W550" s="36"/>
      <c r="X550" s="315"/>
      <c r="Y550" s="36">
        <v>31</v>
      </c>
      <c r="Z550" s="36">
        <v>31</v>
      </c>
      <c r="AA550" s="184" t="s">
        <v>3868</v>
      </c>
      <c r="AB550" s="315"/>
      <c r="AC550" s="315"/>
      <c r="AD550" s="315"/>
      <c r="AE550" s="557"/>
      <c r="AF550" s="557"/>
      <c r="AG550" s="557"/>
      <c r="AH550" s="527">
        <f t="shared" si="86"/>
        <v>62</v>
      </c>
      <c r="AI550" s="64">
        <f t="shared" si="87"/>
        <v>62</v>
      </c>
      <c r="AJ550" s="96">
        <f t="shared" si="84"/>
        <v>1</v>
      </c>
      <c r="AK550" s="96">
        <f t="shared" si="85"/>
        <v>1</v>
      </c>
      <c r="AL550" s="64" t="s">
        <v>4072</v>
      </c>
    </row>
    <row r="551" spans="1:38" s="77" customFormat="1" ht="15.75" hidden="1" customHeight="1" x14ac:dyDescent="0.25">
      <c r="A551" s="64">
        <v>548</v>
      </c>
      <c r="B551" s="64" t="s">
        <v>228</v>
      </c>
      <c r="C551" s="64" t="s">
        <v>2243</v>
      </c>
      <c r="D551" s="64" t="s">
        <v>1230</v>
      </c>
      <c r="E551" s="59" t="s">
        <v>2262</v>
      </c>
      <c r="F551" s="64" t="s">
        <v>2263</v>
      </c>
      <c r="G551" s="64" t="s">
        <v>1238</v>
      </c>
      <c r="H551" s="82">
        <v>1</v>
      </c>
      <c r="I551" s="64" t="s">
        <v>18</v>
      </c>
      <c r="J551" s="68">
        <v>0</v>
      </c>
      <c r="K551" s="68">
        <v>0</v>
      </c>
      <c r="L551" s="83" t="s">
        <v>26</v>
      </c>
      <c r="M551" s="68">
        <v>0</v>
      </c>
      <c r="N551" s="68">
        <v>0</v>
      </c>
      <c r="O551" s="67" t="s">
        <v>26</v>
      </c>
      <c r="P551" s="64">
        <v>3</v>
      </c>
      <c r="Q551" s="64">
        <v>3</v>
      </c>
      <c r="R551" s="85"/>
      <c r="S551" s="68">
        <v>0</v>
      </c>
      <c r="T551" s="68">
        <v>0</v>
      </c>
      <c r="U551" s="67" t="s">
        <v>26</v>
      </c>
      <c r="V551" s="36"/>
      <c r="W551" s="36"/>
      <c r="X551" s="315"/>
      <c r="Y551" s="36">
        <v>3</v>
      </c>
      <c r="Z551" s="36">
        <v>3</v>
      </c>
      <c r="AA551" s="184" t="s">
        <v>3868</v>
      </c>
      <c r="AB551" s="315"/>
      <c r="AC551" s="315"/>
      <c r="AD551" s="315"/>
      <c r="AE551" s="557"/>
      <c r="AF551" s="557"/>
      <c r="AG551" s="557"/>
      <c r="AH551" s="527">
        <f t="shared" si="86"/>
        <v>6</v>
      </c>
      <c r="AI551" s="64">
        <f t="shared" si="87"/>
        <v>6</v>
      </c>
      <c r="AJ551" s="96">
        <f t="shared" si="84"/>
        <v>1</v>
      </c>
      <c r="AK551" s="96">
        <f t="shared" si="85"/>
        <v>1</v>
      </c>
      <c r="AL551" s="64" t="s">
        <v>4072</v>
      </c>
    </row>
    <row r="552" spans="1:38" s="77" customFormat="1" ht="15.75" hidden="1" customHeight="1" x14ac:dyDescent="0.25">
      <c r="A552" s="64">
        <v>549</v>
      </c>
      <c r="B552" s="64" t="s">
        <v>228</v>
      </c>
      <c r="C552" s="64" t="s">
        <v>2243</v>
      </c>
      <c r="D552" s="64" t="s">
        <v>8</v>
      </c>
      <c r="E552" s="59" t="s">
        <v>2264</v>
      </c>
      <c r="F552" s="64" t="s">
        <v>2265</v>
      </c>
      <c r="G552" s="64" t="s">
        <v>1238</v>
      </c>
      <c r="H552" s="82">
        <v>1</v>
      </c>
      <c r="I552" s="64" t="s">
        <v>18</v>
      </c>
      <c r="J552" s="68">
        <v>0</v>
      </c>
      <c r="K552" s="68">
        <v>0</v>
      </c>
      <c r="L552" s="83" t="s">
        <v>26</v>
      </c>
      <c r="M552" s="68">
        <v>0</v>
      </c>
      <c r="N552" s="68">
        <v>0</v>
      </c>
      <c r="O552" s="67" t="s">
        <v>26</v>
      </c>
      <c r="P552" s="64">
        <v>2</v>
      </c>
      <c r="Q552" s="64">
        <v>2</v>
      </c>
      <c r="R552" s="85"/>
      <c r="S552" s="68">
        <v>0</v>
      </c>
      <c r="T552" s="68">
        <v>0</v>
      </c>
      <c r="U552" s="67" t="s">
        <v>26</v>
      </c>
      <c r="V552" s="36"/>
      <c r="W552" s="36"/>
      <c r="X552" s="315"/>
      <c r="Y552" s="36">
        <v>16</v>
      </c>
      <c r="Z552" s="36">
        <v>16</v>
      </c>
      <c r="AA552" s="184" t="s">
        <v>3868</v>
      </c>
      <c r="AB552" s="315"/>
      <c r="AC552" s="315"/>
      <c r="AD552" s="315"/>
      <c r="AE552" s="557"/>
      <c r="AF552" s="557"/>
      <c r="AG552" s="557"/>
      <c r="AH552" s="527">
        <f t="shared" si="86"/>
        <v>18</v>
      </c>
      <c r="AI552" s="64">
        <f t="shared" si="87"/>
        <v>18</v>
      </c>
      <c r="AJ552" s="96">
        <f t="shared" si="84"/>
        <v>1</v>
      </c>
      <c r="AK552" s="96">
        <f t="shared" si="85"/>
        <v>1</v>
      </c>
      <c r="AL552" s="64" t="s">
        <v>4072</v>
      </c>
    </row>
    <row r="553" spans="1:38" s="77" customFormat="1" ht="15.75" hidden="1" customHeight="1" x14ac:dyDescent="0.25">
      <c r="A553" s="64">
        <v>550</v>
      </c>
      <c r="B553" s="64" t="s">
        <v>228</v>
      </c>
      <c r="C553" s="64" t="s">
        <v>2243</v>
      </c>
      <c r="D553" s="64" t="s">
        <v>8</v>
      </c>
      <c r="E553" s="59" t="s">
        <v>2266</v>
      </c>
      <c r="F553" s="64" t="s">
        <v>2267</v>
      </c>
      <c r="G553" s="64" t="s">
        <v>1238</v>
      </c>
      <c r="H553" s="82">
        <v>1</v>
      </c>
      <c r="I553" s="64" t="s">
        <v>18</v>
      </c>
      <c r="J553" s="68">
        <v>0</v>
      </c>
      <c r="K553" s="68">
        <v>0</v>
      </c>
      <c r="L553" s="83" t="s">
        <v>26</v>
      </c>
      <c r="M553" s="68">
        <v>0</v>
      </c>
      <c r="N553" s="68">
        <v>0</v>
      </c>
      <c r="O553" s="67" t="s">
        <v>26</v>
      </c>
      <c r="P553" s="64">
        <v>3</v>
      </c>
      <c r="Q553" s="64">
        <v>3</v>
      </c>
      <c r="R553" s="85"/>
      <c r="S553" s="68">
        <v>0</v>
      </c>
      <c r="T553" s="68">
        <v>0</v>
      </c>
      <c r="U553" s="67" t="s">
        <v>26</v>
      </c>
      <c r="V553" s="36"/>
      <c r="W553" s="36"/>
      <c r="X553" s="315"/>
      <c r="Y553" s="36">
        <v>3</v>
      </c>
      <c r="Z553" s="36">
        <v>3</v>
      </c>
      <c r="AA553" s="184" t="s">
        <v>3868</v>
      </c>
      <c r="AB553" s="315"/>
      <c r="AC553" s="315"/>
      <c r="AD553" s="315"/>
      <c r="AE553" s="557"/>
      <c r="AF553" s="557"/>
      <c r="AG553" s="557"/>
      <c r="AH553" s="527">
        <f t="shared" si="86"/>
        <v>6</v>
      </c>
      <c r="AI553" s="64">
        <f t="shared" si="87"/>
        <v>6</v>
      </c>
      <c r="AJ553" s="96">
        <f t="shared" si="84"/>
        <v>1</v>
      </c>
      <c r="AK553" s="96">
        <f t="shared" si="85"/>
        <v>1</v>
      </c>
      <c r="AL553" s="64" t="s">
        <v>4072</v>
      </c>
    </row>
    <row r="554" spans="1:38" s="77" customFormat="1" ht="15.75" hidden="1" customHeight="1" x14ac:dyDescent="0.25">
      <c r="A554" s="64">
        <v>551</v>
      </c>
      <c r="B554" s="64" t="s">
        <v>228</v>
      </c>
      <c r="C554" s="64" t="s">
        <v>2243</v>
      </c>
      <c r="D554" s="64" t="s">
        <v>8</v>
      </c>
      <c r="E554" s="59" t="s">
        <v>2268</v>
      </c>
      <c r="F554" s="64" t="s">
        <v>2269</v>
      </c>
      <c r="G554" s="64" t="s">
        <v>1238</v>
      </c>
      <c r="H554" s="82">
        <v>1</v>
      </c>
      <c r="I554" s="64" t="s">
        <v>18</v>
      </c>
      <c r="J554" s="68">
        <v>0</v>
      </c>
      <c r="K554" s="68">
        <v>0</v>
      </c>
      <c r="L554" s="83" t="s">
        <v>26</v>
      </c>
      <c r="M554" s="68">
        <v>0</v>
      </c>
      <c r="N554" s="68">
        <v>0</v>
      </c>
      <c r="O554" s="67" t="s">
        <v>26</v>
      </c>
      <c r="P554" s="64">
        <v>13</v>
      </c>
      <c r="Q554" s="64">
        <v>13</v>
      </c>
      <c r="R554" s="85"/>
      <c r="S554" s="68">
        <v>0</v>
      </c>
      <c r="T554" s="68">
        <v>0</v>
      </c>
      <c r="U554" s="67" t="s">
        <v>26</v>
      </c>
      <c r="V554" s="36"/>
      <c r="W554" s="36"/>
      <c r="X554" s="315"/>
      <c r="Y554" s="36">
        <v>4</v>
      </c>
      <c r="Z554" s="36">
        <v>4</v>
      </c>
      <c r="AA554" s="184" t="s">
        <v>3868</v>
      </c>
      <c r="AB554" s="315"/>
      <c r="AC554" s="315"/>
      <c r="AD554" s="315"/>
      <c r="AE554" s="557"/>
      <c r="AF554" s="557"/>
      <c r="AG554" s="557"/>
      <c r="AH554" s="527">
        <f t="shared" si="86"/>
        <v>17</v>
      </c>
      <c r="AI554" s="64">
        <f t="shared" si="87"/>
        <v>17</v>
      </c>
      <c r="AJ554" s="96">
        <f t="shared" si="84"/>
        <v>1</v>
      </c>
      <c r="AK554" s="96">
        <f t="shared" si="85"/>
        <v>1</v>
      </c>
      <c r="AL554" s="64" t="s">
        <v>4072</v>
      </c>
    </row>
    <row r="555" spans="1:38" s="77" customFormat="1" ht="15.75" hidden="1" customHeight="1" x14ac:dyDescent="0.25">
      <c r="A555" s="64">
        <v>552</v>
      </c>
      <c r="B555" s="64" t="s">
        <v>228</v>
      </c>
      <c r="C555" s="64" t="s">
        <v>2243</v>
      </c>
      <c r="D555" s="64" t="s">
        <v>8</v>
      </c>
      <c r="E555" s="59" t="s">
        <v>2270</v>
      </c>
      <c r="F555" s="64" t="s">
        <v>2271</v>
      </c>
      <c r="G555" s="64" t="s">
        <v>1238</v>
      </c>
      <c r="H555" s="82">
        <v>1</v>
      </c>
      <c r="I555" s="64" t="s">
        <v>18</v>
      </c>
      <c r="J555" s="68">
        <v>0</v>
      </c>
      <c r="K555" s="68">
        <v>0</v>
      </c>
      <c r="L555" s="83" t="s">
        <v>26</v>
      </c>
      <c r="M555" s="68">
        <v>0</v>
      </c>
      <c r="N555" s="68">
        <v>0</v>
      </c>
      <c r="O555" s="67" t="s">
        <v>26</v>
      </c>
      <c r="P555" s="64">
        <v>12</v>
      </c>
      <c r="Q555" s="64">
        <v>12</v>
      </c>
      <c r="R555" s="85"/>
      <c r="S555" s="68">
        <v>0</v>
      </c>
      <c r="T555" s="68">
        <v>0</v>
      </c>
      <c r="U555" s="67" t="s">
        <v>26</v>
      </c>
      <c r="V555" s="36"/>
      <c r="W555" s="36"/>
      <c r="X555" s="315"/>
      <c r="Y555" s="36">
        <v>21</v>
      </c>
      <c r="Z555" s="36">
        <v>21</v>
      </c>
      <c r="AA555" s="184" t="s">
        <v>3868</v>
      </c>
      <c r="AB555" s="315"/>
      <c r="AC555" s="315"/>
      <c r="AD555" s="315"/>
      <c r="AE555" s="557"/>
      <c r="AF555" s="557"/>
      <c r="AG555" s="557"/>
      <c r="AH555" s="527">
        <f t="shared" si="86"/>
        <v>33</v>
      </c>
      <c r="AI555" s="64">
        <f t="shared" si="87"/>
        <v>33</v>
      </c>
      <c r="AJ555" s="96">
        <f t="shared" si="84"/>
        <v>1</v>
      </c>
      <c r="AK555" s="96">
        <f t="shared" si="85"/>
        <v>1</v>
      </c>
      <c r="AL555" s="64" t="s">
        <v>4072</v>
      </c>
    </row>
    <row r="556" spans="1:38" s="77" customFormat="1" ht="15.75" hidden="1" customHeight="1" x14ac:dyDescent="0.25">
      <c r="A556" s="64">
        <v>553</v>
      </c>
      <c r="B556" s="64" t="s">
        <v>228</v>
      </c>
      <c r="C556" s="64" t="s">
        <v>2243</v>
      </c>
      <c r="D556" s="64" t="s">
        <v>1230</v>
      </c>
      <c r="E556" s="59" t="s">
        <v>2272</v>
      </c>
      <c r="F556" s="64" t="s">
        <v>2273</v>
      </c>
      <c r="G556" s="64" t="s">
        <v>1238</v>
      </c>
      <c r="H556" s="82">
        <v>1</v>
      </c>
      <c r="I556" s="64" t="s">
        <v>18</v>
      </c>
      <c r="J556" s="68">
        <v>0</v>
      </c>
      <c r="K556" s="68">
        <v>0</v>
      </c>
      <c r="L556" s="83" t="s">
        <v>26</v>
      </c>
      <c r="M556" s="68">
        <v>0</v>
      </c>
      <c r="N556" s="68">
        <v>0</v>
      </c>
      <c r="O556" s="67" t="s">
        <v>26</v>
      </c>
      <c r="P556" s="64">
        <v>131</v>
      </c>
      <c r="Q556" s="64">
        <v>131</v>
      </c>
      <c r="R556" s="85"/>
      <c r="S556" s="68">
        <v>0</v>
      </c>
      <c r="T556" s="68">
        <v>0</v>
      </c>
      <c r="U556" s="67" t="s">
        <v>26</v>
      </c>
      <c r="V556" s="36"/>
      <c r="W556" s="36"/>
      <c r="X556" s="315"/>
      <c r="Y556" s="36">
        <v>131</v>
      </c>
      <c r="Z556" s="36">
        <v>131</v>
      </c>
      <c r="AA556" s="184" t="s">
        <v>3868</v>
      </c>
      <c r="AB556" s="315"/>
      <c r="AC556" s="315"/>
      <c r="AD556" s="315"/>
      <c r="AE556" s="557"/>
      <c r="AF556" s="557"/>
      <c r="AG556" s="557"/>
      <c r="AH556" s="527">
        <f t="shared" si="86"/>
        <v>262</v>
      </c>
      <c r="AI556" s="64">
        <f t="shared" si="87"/>
        <v>262</v>
      </c>
      <c r="AJ556" s="96">
        <f t="shared" si="84"/>
        <v>1</v>
      </c>
      <c r="AK556" s="96">
        <f t="shared" si="85"/>
        <v>1</v>
      </c>
      <c r="AL556" s="64" t="s">
        <v>4072</v>
      </c>
    </row>
    <row r="557" spans="1:38" s="77" customFormat="1" ht="15.75" hidden="1" customHeight="1" x14ac:dyDescent="0.25">
      <c r="A557" s="64">
        <v>554</v>
      </c>
      <c r="B557" s="64" t="s">
        <v>228</v>
      </c>
      <c r="C557" s="64" t="s">
        <v>2243</v>
      </c>
      <c r="D557" s="64" t="s">
        <v>8</v>
      </c>
      <c r="E557" s="59" t="s">
        <v>2274</v>
      </c>
      <c r="F557" s="64" t="s">
        <v>2275</v>
      </c>
      <c r="G557" s="64" t="s">
        <v>1238</v>
      </c>
      <c r="H557" s="82">
        <v>1</v>
      </c>
      <c r="I557" s="64" t="s">
        <v>18</v>
      </c>
      <c r="J557" s="68">
        <v>0</v>
      </c>
      <c r="K557" s="68">
        <v>0</v>
      </c>
      <c r="L557" s="83" t="s">
        <v>26</v>
      </c>
      <c r="M557" s="68">
        <v>0</v>
      </c>
      <c r="N557" s="68">
        <v>0</v>
      </c>
      <c r="O557" s="67" t="s">
        <v>26</v>
      </c>
      <c r="P557" s="64">
        <v>131</v>
      </c>
      <c r="Q557" s="64">
        <v>131</v>
      </c>
      <c r="R557" s="85"/>
      <c r="S557" s="68">
        <v>0</v>
      </c>
      <c r="T557" s="68">
        <v>0</v>
      </c>
      <c r="U557" s="67" t="s">
        <v>26</v>
      </c>
      <c r="V557" s="36"/>
      <c r="W557" s="36"/>
      <c r="X557" s="315"/>
      <c r="Y557" s="36">
        <v>131</v>
      </c>
      <c r="Z557" s="36">
        <v>131</v>
      </c>
      <c r="AA557" s="184" t="s">
        <v>3868</v>
      </c>
      <c r="AB557" s="315"/>
      <c r="AC557" s="315"/>
      <c r="AD557" s="315"/>
      <c r="AE557" s="557"/>
      <c r="AF557" s="557"/>
      <c r="AG557" s="557"/>
      <c r="AH557" s="527">
        <f t="shared" si="86"/>
        <v>262</v>
      </c>
      <c r="AI557" s="64">
        <f t="shared" si="87"/>
        <v>262</v>
      </c>
      <c r="AJ557" s="96">
        <f t="shared" si="84"/>
        <v>1</v>
      </c>
      <c r="AK557" s="96">
        <f t="shared" si="85"/>
        <v>1</v>
      </c>
      <c r="AL557" s="64" t="s">
        <v>4072</v>
      </c>
    </row>
    <row r="558" spans="1:38" s="77" customFormat="1" ht="15.75" hidden="1" customHeight="1" x14ac:dyDescent="0.25">
      <c r="A558" s="64">
        <v>555</v>
      </c>
      <c r="B558" s="64" t="s">
        <v>228</v>
      </c>
      <c r="C558" s="64" t="s">
        <v>2243</v>
      </c>
      <c r="D558" s="64" t="s">
        <v>8</v>
      </c>
      <c r="E558" s="59" t="s">
        <v>2276</v>
      </c>
      <c r="F558" s="64" t="s">
        <v>2277</v>
      </c>
      <c r="G558" s="64" t="s">
        <v>1238</v>
      </c>
      <c r="H558" s="82">
        <v>1</v>
      </c>
      <c r="I558" s="64" t="s">
        <v>18</v>
      </c>
      <c r="J558" s="68">
        <v>0</v>
      </c>
      <c r="K558" s="68">
        <v>0</v>
      </c>
      <c r="L558" s="83" t="s">
        <v>26</v>
      </c>
      <c r="M558" s="68">
        <v>0</v>
      </c>
      <c r="N558" s="68">
        <v>0</v>
      </c>
      <c r="O558" s="67" t="s">
        <v>26</v>
      </c>
      <c r="P558" s="64">
        <v>0</v>
      </c>
      <c r="Q558" s="64">
        <v>0</v>
      </c>
      <c r="R558" s="85"/>
      <c r="S558" s="68">
        <v>0</v>
      </c>
      <c r="T558" s="68">
        <v>0</v>
      </c>
      <c r="U558" s="67" t="s">
        <v>26</v>
      </c>
      <c r="V558" s="36"/>
      <c r="W558" s="36"/>
      <c r="X558" s="315"/>
      <c r="Y558" s="36">
        <v>0</v>
      </c>
      <c r="Z558" s="36">
        <v>0</v>
      </c>
      <c r="AA558" s="184" t="s">
        <v>3868</v>
      </c>
      <c r="AB558" s="315"/>
      <c r="AC558" s="315"/>
      <c r="AD558" s="315"/>
      <c r="AE558" s="557"/>
      <c r="AF558" s="557"/>
      <c r="AG558" s="557"/>
      <c r="AH558" s="527">
        <f t="shared" si="86"/>
        <v>0</v>
      </c>
      <c r="AI558" s="64">
        <f t="shared" si="87"/>
        <v>0</v>
      </c>
      <c r="AJ558" s="96" t="e">
        <f t="shared" si="84"/>
        <v>#DIV/0!</v>
      </c>
      <c r="AK558" s="96" t="e">
        <f t="shared" si="85"/>
        <v>#DIV/0!</v>
      </c>
      <c r="AL558" s="64" t="s">
        <v>4071</v>
      </c>
    </row>
    <row r="559" spans="1:38" s="77" customFormat="1" ht="15.75" hidden="1" customHeight="1" x14ac:dyDescent="0.25">
      <c r="A559" s="64">
        <v>556</v>
      </c>
      <c r="B559" s="64" t="s">
        <v>228</v>
      </c>
      <c r="C559" s="64" t="s">
        <v>2243</v>
      </c>
      <c r="D559" s="64" t="s">
        <v>1230</v>
      </c>
      <c r="E559" s="59" t="s">
        <v>2278</v>
      </c>
      <c r="F559" s="64" t="s">
        <v>2279</v>
      </c>
      <c r="G559" s="64" t="s">
        <v>1238</v>
      </c>
      <c r="H559" s="82">
        <v>1</v>
      </c>
      <c r="I559" s="64" t="s">
        <v>18</v>
      </c>
      <c r="J559" s="68">
        <v>0</v>
      </c>
      <c r="K559" s="68">
        <v>0</v>
      </c>
      <c r="L559" s="83" t="s">
        <v>26</v>
      </c>
      <c r="M559" s="68">
        <v>0</v>
      </c>
      <c r="N559" s="68">
        <v>0</v>
      </c>
      <c r="O559" s="67" t="s">
        <v>26</v>
      </c>
      <c r="P559" s="64">
        <v>445</v>
      </c>
      <c r="Q559" s="64">
        <v>445</v>
      </c>
      <c r="R559" s="85"/>
      <c r="S559" s="68">
        <v>0</v>
      </c>
      <c r="T559" s="68">
        <v>0</v>
      </c>
      <c r="U559" s="67" t="s">
        <v>26</v>
      </c>
      <c r="V559" s="36"/>
      <c r="W559" s="36"/>
      <c r="X559" s="315"/>
      <c r="Y559" s="36">
        <v>142</v>
      </c>
      <c r="Z559" s="36">
        <v>142</v>
      </c>
      <c r="AA559" s="184" t="s">
        <v>3868</v>
      </c>
      <c r="AB559" s="315"/>
      <c r="AC559" s="315"/>
      <c r="AD559" s="315"/>
      <c r="AE559" s="557"/>
      <c r="AF559" s="557"/>
      <c r="AG559" s="557"/>
      <c r="AH559" s="527">
        <f t="shared" si="86"/>
        <v>587</v>
      </c>
      <c r="AI559" s="64">
        <f t="shared" si="87"/>
        <v>587</v>
      </c>
      <c r="AJ559" s="96">
        <f t="shared" si="84"/>
        <v>1</v>
      </c>
      <c r="AK559" s="96">
        <f t="shared" si="85"/>
        <v>1</v>
      </c>
      <c r="AL559" s="64" t="s">
        <v>4072</v>
      </c>
    </row>
    <row r="560" spans="1:38" s="77" customFormat="1" ht="15.75" hidden="1" customHeight="1" x14ac:dyDescent="0.25">
      <c r="A560" s="64">
        <v>557</v>
      </c>
      <c r="B560" s="64" t="s">
        <v>228</v>
      </c>
      <c r="C560" s="64" t="s">
        <v>2243</v>
      </c>
      <c r="D560" s="64" t="s">
        <v>8</v>
      </c>
      <c r="E560" s="59" t="s">
        <v>2280</v>
      </c>
      <c r="F560" s="64" t="s">
        <v>2281</v>
      </c>
      <c r="G560" s="64" t="s">
        <v>1238</v>
      </c>
      <c r="H560" s="82">
        <v>1</v>
      </c>
      <c r="I560" s="64" t="s">
        <v>18</v>
      </c>
      <c r="J560" s="68">
        <v>0</v>
      </c>
      <c r="K560" s="68">
        <v>0</v>
      </c>
      <c r="L560" s="83" t="s">
        <v>26</v>
      </c>
      <c r="M560" s="68">
        <v>0</v>
      </c>
      <c r="N560" s="68">
        <v>0</v>
      </c>
      <c r="O560" s="67" t="s">
        <v>26</v>
      </c>
      <c r="P560" s="64">
        <v>225</v>
      </c>
      <c r="Q560" s="64">
        <v>225</v>
      </c>
      <c r="R560" s="85"/>
      <c r="S560" s="68">
        <v>0</v>
      </c>
      <c r="T560" s="68">
        <v>0</v>
      </c>
      <c r="U560" s="67" t="s">
        <v>26</v>
      </c>
      <c r="V560" s="36"/>
      <c r="W560" s="36"/>
      <c r="X560" s="315"/>
      <c r="Y560" s="36">
        <v>138</v>
      </c>
      <c r="Z560" s="36">
        <v>138</v>
      </c>
      <c r="AA560" s="184" t="s">
        <v>3868</v>
      </c>
      <c r="AB560" s="315"/>
      <c r="AC560" s="315"/>
      <c r="AD560" s="315"/>
      <c r="AE560" s="557"/>
      <c r="AF560" s="557"/>
      <c r="AG560" s="557"/>
      <c r="AH560" s="527">
        <f t="shared" si="86"/>
        <v>363</v>
      </c>
      <c r="AI560" s="64">
        <f t="shared" si="87"/>
        <v>363</v>
      </c>
      <c r="AJ560" s="96">
        <f t="shared" si="84"/>
        <v>1</v>
      </c>
      <c r="AK560" s="96">
        <f t="shared" si="85"/>
        <v>1</v>
      </c>
      <c r="AL560" s="64" t="s">
        <v>4072</v>
      </c>
    </row>
    <row r="561" spans="1:38" s="77" customFormat="1" ht="15.75" hidden="1" customHeight="1" x14ac:dyDescent="0.25">
      <c r="A561" s="64">
        <v>558</v>
      </c>
      <c r="B561" s="64" t="s">
        <v>228</v>
      </c>
      <c r="C561" s="64" t="s">
        <v>2282</v>
      </c>
      <c r="D561" s="64" t="s">
        <v>1254</v>
      </c>
      <c r="E561" s="59" t="s">
        <v>2283</v>
      </c>
      <c r="F561" s="64" t="s">
        <v>2284</v>
      </c>
      <c r="G561" s="64" t="s">
        <v>1224</v>
      </c>
      <c r="H561" s="64">
        <v>35</v>
      </c>
      <c r="I561" s="64" t="s">
        <v>786</v>
      </c>
      <c r="J561" s="68">
        <v>0</v>
      </c>
      <c r="K561" s="68">
        <v>0</v>
      </c>
      <c r="L561" s="83" t="s">
        <v>26</v>
      </c>
      <c r="M561" s="68">
        <v>0</v>
      </c>
      <c r="N561" s="68">
        <v>0</v>
      </c>
      <c r="O561" s="67" t="s">
        <v>26</v>
      </c>
      <c r="P561" s="68">
        <v>0</v>
      </c>
      <c r="Q561" s="68">
        <v>0</v>
      </c>
      <c r="R561" s="67" t="s">
        <v>26</v>
      </c>
      <c r="S561" s="68">
        <v>0</v>
      </c>
      <c r="T561" s="68">
        <v>0</v>
      </c>
      <c r="U561" s="67" t="s">
        <v>26</v>
      </c>
      <c r="V561" s="68">
        <v>0</v>
      </c>
      <c r="W561" s="68">
        <v>0</v>
      </c>
      <c r="X561" s="67" t="s">
        <v>26</v>
      </c>
      <c r="Y561" s="68">
        <v>0</v>
      </c>
      <c r="Z561" s="68">
        <v>0</v>
      </c>
      <c r="AA561" s="452" t="s">
        <v>26</v>
      </c>
      <c r="AB561" s="59"/>
      <c r="AC561" s="59"/>
      <c r="AD561" s="59"/>
      <c r="AE561" s="556"/>
      <c r="AF561" s="556"/>
      <c r="AG561" s="556"/>
      <c r="AH561" s="527">
        <f t="shared" si="86"/>
        <v>0</v>
      </c>
      <c r="AI561" s="64">
        <f t="shared" si="87"/>
        <v>0</v>
      </c>
      <c r="AJ561" s="96" t="e">
        <f t="shared" si="84"/>
        <v>#DIV/0!</v>
      </c>
      <c r="AK561" s="96" t="e">
        <f t="shared" si="85"/>
        <v>#DIV/0!</v>
      </c>
      <c r="AL561" s="64" t="s">
        <v>4070</v>
      </c>
    </row>
    <row r="562" spans="1:38" s="77" customFormat="1" ht="15.75" hidden="1" customHeight="1" x14ac:dyDescent="0.25">
      <c r="A562" s="64">
        <v>559</v>
      </c>
      <c r="B562" s="64" t="s">
        <v>228</v>
      </c>
      <c r="C562" s="64" t="s">
        <v>2282</v>
      </c>
      <c r="D562" s="64" t="s">
        <v>1225</v>
      </c>
      <c r="E562" s="59" t="s">
        <v>2285</v>
      </c>
      <c r="F562" s="64" t="s">
        <v>2286</v>
      </c>
      <c r="G562" s="64" t="s">
        <v>1224</v>
      </c>
      <c r="H562" s="82">
        <v>-0.05</v>
      </c>
      <c r="I562" s="64" t="s">
        <v>786</v>
      </c>
      <c r="J562" s="68">
        <v>0</v>
      </c>
      <c r="K562" s="68">
        <v>0</v>
      </c>
      <c r="L562" s="83" t="s">
        <v>26</v>
      </c>
      <c r="M562" s="68">
        <v>0</v>
      </c>
      <c r="N562" s="68">
        <v>0</v>
      </c>
      <c r="O562" s="67" t="s">
        <v>26</v>
      </c>
      <c r="P562" s="68">
        <v>0</v>
      </c>
      <c r="Q562" s="68">
        <v>0</v>
      </c>
      <c r="R562" s="67" t="s">
        <v>26</v>
      </c>
      <c r="S562" s="68">
        <v>0</v>
      </c>
      <c r="T562" s="68">
        <v>0</v>
      </c>
      <c r="U562" s="67" t="s">
        <v>26</v>
      </c>
      <c r="V562" s="68">
        <v>0</v>
      </c>
      <c r="W562" s="68">
        <v>0</v>
      </c>
      <c r="X562" s="67" t="s">
        <v>26</v>
      </c>
      <c r="Y562" s="68">
        <v>0</v>
      </c>
      <c r="Z562" s="68">
        <v>0</v>
      </c>
      <c r="AA562" s="452" t="s">
        <v>26</v>
      </c>
      <c r="AB562" s="59"/>
      <c r="AC562" s="59"/>
      <c r="AD562" s="59"/>
      <c r="AE562" s="556"/>
      <c r="AF562" s="556"/>
      <c r="AG562" s="556"/>
      <c r="AH562" s="527">
        <f t="shared" si="86"/>
        <v>0</v>
      </c>
      <c r="AI562" s="64">
        <f t="shared" si="87"/>
        <v>0</v>
      </c>
      <c r="AJ562" s="96" t="e">
        <f t="shared" si="84"/>
        <v>#DIV/0!</v>
      </c>
      <c r="AK562" s="96" t="e">
        <f t="shared" si="85"/>
        <v>#DIV/0!</v>
      </c>
      <c r="AL562" s="64" t="s">
        <v>4070</v>
      </c>
    </row>
    <row r="563" spans="1:38" s="77" customFormat="1" ht="15.75" hidden="1" customHeight="1" x14ac:dyDescent="0.25">
      <c r="A563" s="64">
        <v>560</v>
      </c>
      <c r="B563" s="64" t="s">
        <v>228</v>
      </c>
      <c r="C563" s="64" t="s">
        <v>2282</v>
      </c>
      <c r="D563" s="64" t="s">
        <v>1230</v>
      </c>
      <c r="E563" s="59" t="s">
        <v>2287</v>
      </c>
      <c r="F563" s="64" t="s">
        <v>2288</v>
      </c>
      <c r="G563" s="64" t="s">
        <v>1238</v>
      </c>
      <c r="H563" s="82">
        <v>1</v>
      </c>
      <c r="I563" s="64" t="s">
        <v>18</v>
      </c>
      <c r="J563" s="68">
        <v>0</v>
      </c>
      <c r="K563" s="68">
        <v>0</v>
      </c>
      <c r="L563" s="83" t="s">
        <v>26</v>
      </c>
      <c r="M563" s="68">
        <v>0</v>
      </c>
      <c r="N563" s="68">
        <v>0</v>
      </c>
      <c r="O563" s="67" t="s">
        <v>26</v>
      </c>
      <c r="P563" s="64">
        <v>21</v>
      </c>
      <c r="Q563" s="64">
        <v>36</v>
      </c>
      <c r="R563" s="85"/>
      <c r="S563" s="68">
        <v>0</v>
      </c>
      <c r="T563" s="68">
        <v>0</v>
      </c>
      <c r="U563" s="67" t="s">
        <v>26</v>
      </c>
      <c r="V563" s="36"/>
      <c r="W563" s="36"/>
      <c r="X563" s="315"/>
      <c r="Y563" s="36">
        <v>18</v>
      </c>
      <c r="Z563" s="36">
        <v>18</v>
      </c>
      <c r="AA563" s="184" t="s">
        <v>3868</v>
      </c>
      <c r="AB563" s="315"/>
      <c r="AC563" s="315"/>
      <c r="AD563" s="315"/>
      <c r="AE563" s="557"/>
      <c r="AF563" s="557"/>
      <c r="AG563" s="557"/>
      <c r="AH563" s="527">
        <f t="shared" si="86"/>
        <v>39</v>
      </c>
      <c r="AI563" s="64">
        <f t="shared" si="87"/>
        <v>54</v>
      </c>
      <c r="AJ563" s="96">
        <f t="shared" si="84"/>
        <v>0.72222222222222221</v>
      </c>
      <c r="AK563" s="96">
        <f t="shared" si="85"/>
        <v>0.72222222222222221</v>
      </c>
      <c r="AL563" s="64" t="s">
        <v>4073</v>
      </c>
    </row>
    <row r="564" spans="1:38" s="77" customFormat="1" ht="15.75" hidden="1" customHeight="1" x14ac:dyDescent="0.25">
      <c r="A564" s="64">
        <v>561</v>
      </c>
      <c r="B564" s="64" t="s">
        <v>228</v>
      </c>
      <c r="C564" s="64" t="s">
        <v>2282</v>
      </c>
      <c r="D564" s="64" t="s">
        <v>8</v>
      </c>
      <c r="E564" s="59" t="s">
        <v>2289</v>
      </c>
      <c r="F564" s="64" t="s">
        <v>2290</v>
      </c>
      <c r="G564" s="64" t="s">
        <v>1238</v>
      </c>
      <c r="H564" s="82">
        <v>1</v>
      </c>
      <c r="I564" s="64" t="s">
        <v>18</v>
      </c>
      <c r="J564" s="68">
        <v>0</v>
      </c>
      <c r="K564" s="68">
        <v>0</v>
      </c>
      <c r="L564" s="83" t="s">
        <v>26</v>
      </c>
      <c r="M564" s="68">
        <v>0</v>
      </c>
      <c r="N564" s="68">
        <v>0</v>
      </c>
      <c r="O564" s="67" t="s">
        <v>26</v>
      </c>
      <c r="P564" s="64">
        <v>33</v>
      </c>
      <c r="Q564" s="64">
        <v>33</v>
      </c>
      <c r="R564" s="85"/>
      <c r="S564" s="68">
        <v>0</v>
      </c>
      <c r="T564" s="68">
        <v>0</v>
      </c>
      <c r="U564" s="67" t="s">
        <v>26</v>
      </c>
      <c r="V564" s="36"/>
      <c r="W564" s="36"/>
      <c r="X564" s="315"/>
      <c r="Y564" s="36">
        <v>43</v>
      </c>
      <c r="Z564" s="36">
        <v>43</v>
      </c>
      <c r="AA564" s="184" t="s">
        <v>3868</v>
      </c>
      <c r="AB564" s="315"/>
      <c r="AC564" s="315"/>
      <c r="AD564" s="315"/>
      <c r="AE564" s="557"/>
      <c r="AF564" s="557"/>
      <c r="AG564" s="557"/>
      <c r="AH564" s="527">
        <f t="shared" si="86"/>
        <v>76</v>
      </c>
      <c r="AI564" s="64">
        <f t="shared" si="87"/>
        <v>76</v>
      </c>
      <c r="AJ564" s="96">
        <f t="shared" si="84"/>
        <v>1</v>
      </c>
      <c r="AK564" s="96">
        <f t="shared" ref="AK564:AK595" si="88">+AJ564/H564</f>
        <v>1</v>
      </c>
      <c r="AL564" s="64" t="s">
        <v>4072</v>
      </c>
    </row>
    <row r="565" spans="1:38" s="77" customFormat="1" ht="15.75" hidden="1" customHeight="1" x14ac:dyDescent="0.25">
      <c r="A565" s="64">
        <v>562</v>
      </c>
      <c r="B565" s="64" t="s">
        <v>228</v>
      </c>
      <c r="C565" s="64" t="s">
        <v>2282</v>
      </c>
      <c r="D565" s="64" t="s">
        <v>8</v>
      </c>
      <c r="E565" s="59" t="s">
        <v>2291</v>
      </c>
      <c r="F565" s="64" t="s">
        <v>2292</v>
      </c>
      <c r="G565" s="64" t="s">
        <v>1238</v>
      </c>
      <c r="H565" s="82">
        <v>1</v>
      </c>
      <c r="I565" s="64" t="s">
        <v>18</v>
      </c>
      <c r="J565" s="68">
        <v>0</v>
      </c>
      <c r="K565" s="68">
        <v>0</v>
      </c>
      <c r="L565" s="83" t="s">
        <v>26</v>
      </c>
      <c r="M565" s="68">
        <v>0</v>
      </c>
      <c r="N565" s="68">
        <v>0</v>
      </c>
      <c r="O565" s="67" t="s">
        <v>26</v>
      </c>
      <c r="P565" s="64">
        <v>33</v>
      </c>
      <c r="Q565" s="64">
        <v>33</v>
      </c>
      <c r="R565" s="85"/>
      <c r="S565" s="68">
        <v>0</v>
      </c>
      <c r="T565" s="68">
        <v>0</v>
      </c>
      <c r="U565" s="67" t="s">
        <v>26</v>
      </c>
      <c r="V565" s="36"/>
      <c r="W565" s="36"/>
      <c r="X565" s="315"/>
      <c r="Y565" s="36">
        <v>43</v>
      </c>
      <c r="Z565" s="36">
        <v>43</v>
      </c>
      <c r="AA565" s="184" t="s">
        <v>3868</v>
      </c>
      <c r="AB565" s="315"/>
      <c r="AC565" s="315"/>
      <c r="AD565" s="315"/>
      <c r="AE565" s="557"/>
      <c r="AF565" s="557"/>
      <c r="AG565" s="557"/>
      <c r="AH565" s="527">
        <f t="shared" si="86"/>
        <v>76</v>
      </c>
      <c r="AI565" s="64">
        <f t="shared" si="87"/>
        <v>76</v>
      </c>
      <c r="AJ565" s="96">
        <f t="shared" si="84"/>
        <v>1</v>
      </c>
      <c r="AK565" s="96">
        <f t="shared" si="88"/>
        <v>1</v>
      </c>
      <c r="AL565" s="64" t="s">
        <v>4072</v>
      </c>
    </row>
    <row r="566" spans="1:38" s="77" customFormat="1" ht="15.75" hidden="1" customHeight="1" x14ac:dyDescent="0.25">
      <c r="A566" s="64">
        <v>563</v>
      </c>
      <c r="B566" s="64" t="s">
        <v>228</v>
      </c>
      <c r="C566" s="64" t="s">
        <v>2282</v>
      </c>
      <c r="D566" s="64" t="s">
        <v>8</v>
      </c>
      <c r="E566" s="59" t="s">
        <v>2293</v>
      </c>
      <c r="F566" s="64" t="s">
        <v>2294</v>
      </c>
      <c r="G566" s="64" t="s">
        <v>1238</v>
      </c>
      <c r="H566" s="82">
        <v>1</v>
      </c>
      <c r="I566" s="64" t="s">
        <v>18</v>
      </c>
      <c r="J566" s="68">
        <v>0</v>
      </c>
      <c r="K566" s="68">
        <v>0</v>
      </c>
      <c r="L566" s="83" t="s">
        <v>26</v>
      </c>
      <c r="M566" s="68">
        <v>0</v>
      </c>
      <c r="N566" s="68">
        <v>0</v>
      </c>
      <c r="O566" s="67" t="s">
        <v>26</v>
      </c>
      <c r="P566" s="64">
        <v>33</v>
      </c>
      <c r="Q566" s="64">
        <v>33</v>
      </c>
      <c r="R566" s="85"/>
      <c r="S566" s="68">
        <v>0</v>
      </c>
      <c r="T566" s="68">
        <v>0</v>
      </c>
      <c r="U566" s="67" t="s">
        <v>26</v>
      </c>
      <c r="V566" s="36"/>
      <c r="W566" s="36"/>
      <c r="X566" s="315"/>
      <c r="Y566" s="36">
        <v>43</v>
      </c>
      <c r="Z566" s="36">
        <v>43</v>
      </c>
      <c r="AA566" s="184" t="s">
        <v>3868</v>
      </c>
      <c r="AB566" s="315"/>
      <c r="AC566" s="315"/>
      <c r="AD566" s="315"/>
      <c r="AE566" s="557"/>
      <c r="AF566" s="557"/>
      <c r="AG566" s="557"/>
      <c r="AH566" s="527">
        <f t="shared" si="86"/>
        <v>76</v>
      </c>
      <c r="AI566" s="64">
        <f t="shared" si="87"/>
        <v>76</v>
      </c>
      <c r="AJ566" s="96">
        <f t="shared" si="84"/>
        <v>1</v>
      </c>
      <c r="AK566" s="96">
        <f t="shared" si="88"/>
        <v>1</v>
      </c>
      <c r="AL566" s="64" t="s">
        <v>4072</v>
      </c>
    </row>
    <row r="567" spans="1:38" s="77" customFormat="1" ht="15.75" hidden="1" customHeight="1" x14ac:dyDescent="0.25">
      <c r="A567" s="64">
        <v>564</v>
      </c>
      <c r="B567" s="64" t="s">
        <v>228</v>
      </c>
      <c r="C567" s="64" t="s">
        <v>2282</v>
      </c>
      <c r="D567" s="64" t="s">
        <v>8</v>
      </c>
      <c r="E567" s="59" t="s">
        <v>2295</v>
      </c>
      <c r="F567" s="64" t="s">
        <v>2296</v>
      </c>
      <c r="G567" s="64" t="s">
        <v>1238</v>
      </c>
      <c r="H567" s="82">
        <v>1</v>
      </c>
      <c r="I567" s="64" t="s">
        <v>18</v>
      </c>
      <c r="J567" s="68">
        <v>0</v>
      </c>
      <c r="K567" s="68">
        <v>0</v>
      </c>
      <c r="L567" s="83" t="s">
        <v>26</v>
      </c>
      <c r="M567" s="68">
        <v>0</v>
      </c>
      <c r="N567" s="68">
        <v>0</v>
      </c>
      <c r="O567" s="67" t="s">
        <v>26</v>
      </c>
      <c r="P567" s="64">
        <v>143</v>
      </c>
      <c r="Q567" s="64">
        <v>143</v>
      </c>
      <c r="R567" s="85"/>
      <c r="S567" s="68">
        <v>0</v>
      </c>
      <c r="T567" s="68">
        <v>0</v>
      </c>
      <c r="U567" s="67" t="s">
        <v>26</v>
      </c>
      <c r="V567" s="36"/>
      <c r="W567" s="36"/>
      <c r="X567" s="315"/>
      <c r="Y567" s="36">
        <v>170</v>
      </c>
      <c r="Z567" s="36">
        <v>170</v>
      </c>
      <c r="AA567" s="184" t="s">
        <v>3868</v>
      </c>
      <c r="AB567" s="315"/>
      <c r="AC567" s="315"/>
      <c r="AD567" s="315"/>
      <c r="AE567" s="557"/>
      <c r="AF567" s="557"/>
      <c r="AG567" s="557"/>
      <c r="AH567" s="527">
        <f t="shared" si="86"/>
        <v>313</v>
      </c>
      <c r="AI567" s="64">
        <f t="shared" si="87"/>
        <v>313</v>
      </c>
      <c r="AJ567" s="96">
        <f t="shared" si="84"/>
        <v>1</v>
      </c>
      <c r="AK567" s="96">
        <f t="shared" si="88"/>
        <v>1</v>
      </c>
      <c r="AL567" s="64" t="s">
        <v>4072</v>
      </c>
    </row>
    <row r="568" spans="1:38" s="77" customFormat="1" ht="15.75" hidden="1" customHeight="1" x14ac:dyDescent="0.25">
      <c r="A568" s="64">
        <v>565</v>
      </c>
      <c r="B568" s="64" t="s">
        <v>228</v>
      </c>
      <c r="C568" s="64" t="s">
        <v>2282</v>
      </c>
      <c r="D568" s="64" t="s">
        <v>8</v>
      </c>
      <c r="E568" s="59" t="s">
        <v>2297</v>
      </c>
      <c r="F568" s="64" t="s">
        <v>2298</v>
      </c>
      <c r="G568" s="64" t="s">
        <v>1238</v>
      </c>
      <c r="H568" s="82">
        <v>1</v>
      </c>
      <c r="I568" s="64" t="s">
        <v>18</v>
      </c>
      <c r="J568" s="68">
        <v>0</v>
      </c>
      <c r="K568" s="68">
        <v>0</v>
      </c>
      <c r="L568" s="83" t="s">
        <v>26</v>
      </c>
      <c r="M568" s="68">
        <v>0</v>
      </c>
      <c r="N568" s="68">
        <v>0</v>
      </c>
      <c r="O568" s="67" t="s">
        <v>26</v>
      </c>
      <c r="P568" s="64">
        <v>17</v>
      </c>
      <c r="Q568" s="64">
        <v>17</v>
      </c>
      <c r="R568" s="85"/>
      <c r="S568" s="68">
        <v>0</v>
      </c>
      <c r="T568" s="68">
        <v>0</v>
      </c>
      <c r="U568" s="67" t="s">
        <v>26</v>
      </c>
      <c r="V568" s="36"/>
      <c r="W568" s="36"/>
      <c r="X568" s="315"/>
      <c r="Y568" s="36">
        <v>4</v>
      </c>
      <c r="Z568" s="36">
        <v>4</v>
      </c>
      <c r="AA568" s="184" t="s">
        <v>3868</v>
      </c>
      <c r="AB568" s="315"/>
      <c r="AC568" s="315"/>
      <c r="AD568" s="315"/>
      <c r="AE568" s="557"/>
      <c r="AF568" s="557"/>
      <c r="AG568" s="557"/>
      <c r="AH568" s="527">
        <f t="shared" si="86"/>
        <v>21</v>
      </c>
      <c r="AI568" s="64">
        <f t="shared" si="87"/>
        <v>21</v>
      </c>
      <c r="AJ568" s="96">
        <f t="shared" si="84"/>
        <v>1</v>
      </c>
      <c r="AK568" s="96">
        <f t="shared" si="88"/>
        <v>1</v>
      </c>
      <c r="AL568" s="64" t="s">
        <v>4072</v>
      </c>
    </row>
    <row r="569" spans="1:38" s="77" customFormat="1" ht="15.75" hidden="1" customHeight="1" x14ac:dyDescent="0.25">
      <c r="A569" s="64">
        <v>566</v>
      </c>
      <c r="B569" s="64" t="s">
        <v>228</v>
      </c>
      <c r="C569" s="64" t="s">
        <v>2282</v>
      </c>
      <c r="D569" s="64" t="s">
        <v>8</v>
      </c>
      <c r="E569" s="59" t="s">
        <v>2299</v>
      </c>
      <c r="F569" s="64" t="s">
        <v>2300</v>
      </c>
      <c r="G569" s="64" t="s">
        <v>1238</v>
      </c>
      <c r="H569" s="82">
        <v>1</v>
      </c>
      <c r="I569" s="64" t="s">
        <v>18</v>
      </c>
      <c r="J569" s="68">
        <v>0</v>
      </c>
      <c r="K569" s="68">
        <v>0</v>
      </c>
      <c r="L569" s="83" t="s">
        <v>26</v>
      </c>
      <c r="M569" s="68">
        <v>0</v>
      </c>
      <c r="N569" s="68">
        <v>0</v>
      </c>
      <c r="O569" s="67" t="s">
        <v>26</v>
      </c>
      <c r="P569" s="64">
        <v>21</v>
      </c>
      <c r="Q569" s="64">
        <v>21</v>
      </c>
      <c r="R569" s="85"/>
      <c r="S569" s="68">
        <v>0</v>
      </c>
      <c r="T569" s="68">
        <v>0</v>
      </c>
      <c r="U569" s="67" t="s">
        <v>26</v>
      </c>
      <c r="V569" s="36"/>
      <c r="W569" s="36"/>
      <c r="X569" s="315"/>
      <c r="Y569" s="36">
        <v>15</v>
      </c>
      <c r="Z569" s="36">
        <v>15</v>
      </c>
      <c r="AA569" s="184" t="s">
        <v>3868</v>
      </c>
      <c r="AB569" s="315"/>
      <c r="AC569" s="315"/>
      <c r="AD569" s="315"/>
      <c r="AE569" s="557"/>
      <c r="AF569" s="557"/>
      <c r="AG569" s="557"/>
      <c r="AH569" s="527">
        <f t="shared" si="86"/>
        <v>36</v>
      </c>
      <c r="AI569" s="64">
        <f t="shared" si="87"/>
        <v>36</v>
      </c>
      <c r="AJ569" s="96">
        <f t="shared" si="84"/>
        <v>1</v>
      </c>
      <c r="AK569" s="96">
        <f t="shared" si="88"/>
        <v>1</v>
      </c>
      <c r="AL569" s="64" t="s">
        <v>4072</v>
      </c>
    </row>
    <row r="570" spans="1:38" s="77" customFormat="1" ht="15.75" hidden="1" customHeight="1" x14ac:dyDescent="0.25">
      <c r="A570" s="64">
        <v>567</v>
      </c>
      <c r="B570" s="64" t="s">
        <v>228</v>
      </c>
      <c r="C570" s="64" t="s">
        <v>2282</v>
      </c>
      <c r="D570" s="64" t="s">
        <v>8</v>
      </c>
      <c r="E570" s="59" t="s">
        <v>2301</v>
      </c>
      <c r="F570" s="64" t="s">
        <v>2302</v>
      </c>
      <c r="G570" s="64" t="s">
        <v>1238</v>
      </c>
      <c r="H570" s="82">
        <v>1</v>
      </c>
      <c r="I570" s="64" t="s">
        <v>18</v>
      </c>
      <c r="J570" s="68">
        <v>0</v>
      </c>
      <c r="K570" s="68">
        <v>0</v>
      </c>
      <c r="L570" s="83" t="s">
        <v>26</v>
      </c>
      <c r="M570" s="68">
        <v>0</v>
      </c>
      <c r="N570" s="68">
        <v>0</v>
      </c>
      <c r="O570" s="67" t="s">
        <v>26</v>
      </c>
      <c r="P570" s="64">
        <v>21</v>
      </c>
      <c r="Q570" s="64">
        <v>21</v>
      </c>
      <c r="R570" s="85"/>
      <c r="S570" s="68">
        <v>0</v>
      </c>
      <c r="T570" s="68">
        <v>0</v>
      </c>
      <c r="U570" s="67" t="s">
        <v>26</v>
      </c>
      <c r="V570" s="36"/>
      <c r="W570" s="36"/>
      <c r="X570" s="315"/>
      <c r="Y570" s="36">
        <v>15</v>
      </c>
      <c r="Z570" s="36">
        <v>15</v>
      </c>
      <c r="AA570" s="184" t="s">
        <v>3868</v>
      </c>
      <c r="AB570" s="315"/>
      <c r="AC570" s="315"/>
      <c r="AD570" s="315"/>
      <c r="AE570" s="557"/>
      <c r="AF570" s="557"/>
      <c r="AG570" s="557"/>
      <c r="AH570" s="527">
        <f t="shared" si="86"/>
        <v>36</v>
      </c>
      <c r="AI570" s="64">
        <f t="shared" si="87"/>
        <v>36</v>
      </c>
      <c r="AJ570" s="96">
        <f t="shared" si="84"/>
        <v>1</v>
      </c>
      <c r="AK570" s="96">
        <f t="shared" si="88"/>
        <v>1</v>
      </c>
      <c r="AL570" s="64" t="s">
        <v>4072</v>
      </c>
    </row>
    <row r="571" spans="1:38" s="77" customFormat="1" ht="15.75" hidden="1" customHeight="1" x14ac:dyDescent="0.25">
      <c r="A571" s="64">
        <v>568</v>
      </c>
      <c r="B571" s="64" t="s">
        <v>228</v>
      </c>
      <c r="C571" s="64" t="s">
        <v>2282</v>
      </c>
      <c r="D571" s="64" t="s">
        <v>8</v>
      </c>
      <c r="E571" s="59" t="s">
        <v>2303</v>
      </c>
      <c r="F571" s="64" t="s">
        <v>2304</v>
      </c>
      <c r="G571" s="64" t="s">
        <v>1238</v>
      </c>
      <c r="H571" s="82">
        <v>1</v>
      </c>
      <c r="I571" s="64" t="s">
        <v>18</v>
      </c>
      <c r="J571" s="68">
        <v>0</v>
      </c>
      <c r="K571" s="68">
        <v>0</v>
      </c>
      <c r="L571" s="83" t="s">
        <v>26</v>
      </c>
      <c r="M571" s="68">
        <v>0</v>
      </c>
      <c r="N571" s="68">
        <v>0</v>
      </c>
      <c r="O571" s="67" t="s">
        <v>26</v>
      </c>
      <c r="P571" s="64">
        <v>0</v>
      </c>
      <c r="Q571" s="64">
        <v>0</v>
      </c>
      <c r="R571" s="85"/>
      <c r="S571" s="68">
        <v>0</v>
      </c>
      <c r="T571" s="68">
        <v>0</v>
      </c>
      <c r="U571" s="67" t="s">
        <v>26</v>
      </c>
      <c r="V571" s="36"/>
      <c r="W571" s="36"/>
      <c r="X571" s="315"/>
      <c r="Y571" s="36">
        <v>0</v>
      </c>
      <c r="Z571" s="36">
        <v>0</v>
      </c>
      <c r="AA571" s="184" t="s">
        <v>3868</v>
      </c>
      <c r="AB571" s="315"/>
      <c r="AC571" s="315"/>
      <c r="AD571" s="315"/>
      <c r="AE571" s="557"/>
      <c r="AF571" s="557"/>
      <c r="AG571" s="557"/>
      <c r="AH571" s="527">
        <f t="shared" si="86"/>
        <v>0</v>
      </c>
      <c r="AI571" s="64">
        <f t="shared" si="87"/>
        <v>0</v>
      </c>
      <c r="AJ571" s="96" t="e">
        <f t="shared" si="84"/>
        <v>#DIV/0!</v>
      </c>
      <c r="AK571" s="96" t="e">
        <f t="shared" si="88"/>
        <v>#DIV/0!</v>
      </c>
      <c r="AL571" s="64" t="s">
        <v>4071</v>
      </c>
    </row>
    <row r="572" spans="1:38" s="77" customFormat="1" ht="15.75" hidden="1" customHeight="1" x14ac:dyDescent="0.25">
      <c r="A572" s="64">
        <v>569</v>
      </c>
      <c r="B572" s="64" t="s">
        <v>228</v>
      </c>
      <c r="C572" s="64" t="s">
        <v>2282</v>
      </c>
      <c r="D572" s="64" t="s">
        <v>1230</v>
      </c>
      <c r="E572" s="59" t="s">
        <v>2305</v>
      </c>
      <c r="F572" s="64" t="s">
        <v>2306</v>
      </c>
      <c r="G572" s="64" t="s">
        <v>1238</v>
      </c>
      <c r="H572" s="82">
        <v>1</v>
      </c>
      <c r="I572" s="64" t="s">
        <v>18</v>
      </c>
      <c r="J572" s="68">
        <v>0</v>
      </c>
      <c r="K572" s="68">
        <v>0</v>
      </c>
      <c r="L572" s="83" t="s">
        <v>26</v>
      </c>
      <c r="M572" s="68">
        <v>0</v>
      </c>
      <c r="N572" s="68">
        <v>0</v>
      </c>
      <c r="O572" s="67" t="s">
        <v>26</v>
      </c>
      <c r="P572" s="64">
        <v>0</v>
      </c>
      <c r="Q572" s="64">
        <v>0</v>
      </c>
      <c r="R572" s="85"/>
      <c r="S572" s="68">
        <v>0</v>
      </c>
      <c r="T572" s="68">
        <v>0</v>
      </c>
      <c r="U572" s="67" t="s">
        <v>26</v>
      </c>
      <c r="V572" s="36"/>
      <c r="W572" s="36"/>
      <c r="X572" s="315"/>
      <c r="Y572" s="36">
        <v>0</v>
      </c>
      <c r="Z572" s="36">
        <v>0</v>
      </c>
      <c r="AA572" s="184" t="s">
        <v>3868</v>
      </c>
      <c r="AB572" s="315"/>
      <c r="AC572" s="315"/>
      <c r="AD572" s="315"/>
      <c r="AE572" s="557"/>
      <c r="AF572" s="557"/>
      <c r="AG572" s="557"/>
      <c r="AH572" s="527">
        <f t="shared" si="86"/>
        <v>0</v>
      </c>
      <c r="AI572" s="64">
        <f t="shared" si="87"/>
        <v>0</v>
      </c>
      <c r="AJ572" s="96" t="e">
        <f t="shared" si="84"/>
        <v>#DIV/0!</v>
      </c>
      <c r="AK572" s="96" t="e">
        <f t="shared" si="88"/>
        <v>#DIV/0!</v>
      </c>
      <c r="AL572" s="64" t="s">
        <v>4071</v>
      </c>
    </row>
    <row r="573" spans="1:38" s="77" customFormat="1" ht="15.75" hidden="1" customHeight="1" x14ac:dyDescent="0.25">
      <c r="A573" s="64">
        <v>570</v>
      </c>
      <c r="B573" s="64" t="s">
        <v>228</v>
      </c>
      <c r="C573" s="64" t="s">
        <v>2282</v>
      </c>
      <c r="D573" s="64" t="s">
        <v>8</v>
      </c>
      <c r="E573" s="59" t="s">
        <v>2307</v>
      </c>
      <c r="F573" s="64" t="s">
        <v>2308</v>
      </c>
      <c r="G573" s="64" t="s">
        <v>1238</v>
      </c>
      <c r="H573" s="82">
        <v>1</v>
      </c>
      <c r="I573" s="64" t="s">
        <v>18</v>
      </c>
      <c r="J573" s="68">
        <v>0</v>
      </c>
      <c r="K573" s="68">
        <v>0</v>
      </c>
      <c r="L573" s="83" t="s">
        <v>26</v>
      </c>
      <c r="M573" s="68">
        <v>0</v>
      </c>
      <c r="N573" s="68">
        <v>0</v>
      </c>
      <c r="O573" s="67" t="s">
        <v>26</v>
      </c>
      <c r="P573" s="64">
        <v>802</v>
      </c>
      <c r="Q573" s="64">
        <v>802</v>
      </c>
      <c r="R573" s="85"/>
      <c r="S573" s="68">
        <v>0</v>
      </c>
      <c r="T573" s="68">
        <v>0</v>
      </c>
      <c r="U573" s="67" t="s">
        <v>26</v>
      </c>
      <c r="V573" s="36"/>
      <c r="W573" s="36"/>
      <c r="X573" s="315"/>
      <c r="Y573" s="36">
        <v>593</v>
      </c>
      <c r="Z573" s="36">
        <v>593</v>
      </c>
      <c r="AA573" s="184" t="s">
        <v>3868</v>
      </c>
      <c r="AB573" s="315"/>
      <c r="AC573" s="315"/>
      <c r="AD573" s="315"/>
      <c r="AE573" s="557"/>
      <c r="AF573" s="557"/>
      <c r="AG573" s="557"/>
      <c r="AH573" s="527">
        <f t="shared" si="86"/>
        <v>1395</v>
      </c>
      <c r="AI573" s="64">
        <f t="shared" si="87"/>
        <v>1395</v>
      </c>
      <c r="AJ573" s="96">
        <f t="shared" si="84"/>
        <v>1</v>
      </c>
      <c r="AK573" s="96">
        <f t="shared" si="88"/>
        <v>1</v>
      </c>
      <c r="AL573" s="64" t="s">
        <v>4072</v>
      </c>
    </row>
    <row r="574" spans="1:38" s="77" customFormat="1" ht="15.75" hidden="1" customHeight="1" x14ac:dyDescent="0.25">
      <c r="A574" s="64">
        <v>571</v>
      </c>
      <c r="B574" s="64" t="s">
        <v>228</v>
      </c>
      <c r="C574" s="64" t="s">
        <v>2282</v>
      </c>
      <c r="D574" s="64" t="s">
        <v>8</v>
      </c>
      <c r="E574" s="59" t="s">
        <v>2309</v>
      </c>
      <c r="F574" s="64" t="s">
        <v>2310</v>
      </c>
      <c r="G574" s="64" t="s">
        <v>1238</v>
      </c>
      <c r="H574" s="82">
        <v>1</v>
      </c>
      <c r="I574" s="64" t="s">
        <v>18</v>
      </c>
      <c r="J574" s="68">
        <v>0</v>
      </c>
      <c r="K574" s="68">
        <v>0</v>
      </c>
      <c r="L574" s="83" t="s">
        <v>26</v>
      </c>
      <c r="M574" s="68">
        <v>0</v>
      </c>
      <c r="N574" s="68">
        <v>0</v>
      </c>
      <c r="O574" s="67" t="s">
        <v>26</v>
      </c>
      <c r="P574" s="64">
        <v>802</v>
      </c>
      <c r="Q574" s="64">
        <v>802</v>
      </c>
      <c r="R574" s="85"/>
      <c r="S574" s="68">
        <v>0</v>
      </c>
      <c r="T574" s="68">
        <v>0</v>
      </c>
      <c r="U574" s="67" t="s">
        <v>26</v>
      </c>
      <c r="V574" s="36"/>
      <c r="W574" s="36"/>
      <c r="X574" s="315"/>
      <c r="Y574" s="36">
        <v>286</v>
      </c>
      <c r="Z574" s="36">
        <v>593</v>
      </c>
      <c r="AA574" s="184" t="s">
        <v>3868</v>
      </c>
      <c r="AB574" s="315"/>
      <c r="AC574" s="315"/>
      <c r="AD574" s="315"/>
      <c r="AE574" s="557"/>
      <c r="AF574" s="557"/>
      <c r="AG574" s="557"/>
      <c r="AH574" s="527">
        <f t="shared" si="86"/>
        <v>1088</v>
      </c>
      <c r="AI574" s="64">
        <f t="shared" si="87"/>
        <v>1395</v>
      </c>
      <c r="AJ574" s="96">
        <f t="shared" si="84"/>
        <v>0.77992831541218643</v>
      </c>
      <c r="AK574" s="96">
        <f t="shared" si="88"/>
        <v>0.77992831541218643</v>
      </c>
      <c r="AL574" s="64" t="s">
        <v>4073</v>
      </c>
    </row>
    <row r="575" spans="1:38" s="77" customFormat="1" ht="15.75" hidden="1" customHeight="1" x14ac:dyDescent="0.25">
      <c r="A575" s="64">
        <v>572</v>
      </c>
      <c r="B575" s="64" t="s">
        <v>228</v>
      </c>
      <c r="C575" s="64" t="s">
        <v>2282</v>
      </c>
      <c r="D575" s="64" t="s">
        <v>8</v>
      </c>
      <c r="E575" s="59" t="s">
        <v>2311</v>
      </c>
      <c r="F575" s="64" t="s">
        <v>2312</v>
      </c>
      <c r="G575" s="64" t="s">
        <v>1238</v>
      </c>
      <c r="H575" s="82">
        <v>1</v>
      </c>
      <c r="I575" s="64" t="s">
        <v>18</v>
      </c>
      <c r="J575" s="68">
        <v>0</v>
      </c>
      <c r="K575" s="68">
        <v>0</v>
      </c>
      <c r="L575" s="83" t="s">
        <v>26</v>
      </c>
      <c r="M575" s="68">
        <v>0</v>
      </c>
      <c r="N575" s="68">
        <v>0</v>
      </c>
      <c r="O575" s="67" t="s">
        <v>26</v>
      </c>
      <c r="P575" s="64">
        <v>14</v>
      </c>
      <c r="Q575" s="64">
        <v>14</v>
      </c>
      <c r="R575" s="85"/>
      <c r="S575" s="68">
        <v>0</v>
      </c>
      <c r="T575" s="68">
        <v>0</v>
      </c>
      <c r="U575" s="67" t="s">
        <v>26</v>
      </c>
      <c r="V575" s="36"/>
      <c r="W575" s="36"/>
      <c r="X575" s="315"/>
      <c r="Y575" s="36">
        <v>14</v>
      </c>
      <c r="Z575" s="36">
        <v>14</v>
      </c>
      <c r="AA575" s="184" t="s">
        <v>3868</v>
      </c>
      <c r="AB575" s="315"/>
      <c r="AC575" s="315"/>
      <c r="AD575" s="315"/>
      <c r="AE575" s="557"/>
      <c r="AF575" s="557"/>
      <c r="AG575" s="557"/>
      <c r="AH575" s="527">
        <f t="shared" si="86"/>
        <v>28</v>
      </c>
      <c r="AI575" s="64">
        <f t="shared" si="87"/>
        <v>28</v>
      </c>
      <c r="AJ575" s="96">
        <f t="shared" si="84"/>
        <v>1</v>
      </c>
      <c r="AK575" s="96">
        <f t="shared" si="88"/>
        <v>1</v>
      </c>
      <c r="AL575" s="64" t="s">
        <v>4072</v>
      </c>
    </row>
    <row r="576" spans="1:38" s="77" customFormat="1" ht="15.75" hidden="1" customHeight="1" x14ac:dyDescent="0.25">
      <c r="A576" s="64">
        <v>573</v>
      </c>
      <c r="B576" s="64" t="s">
        <v>228</v>
      </c>
      <c r="C576" s="64" t="s">
        <v>2282</v>
      </c>
      <c r="D576" s="64" t="s">
        <v>8</v>
      </c>
      <c r="E576" s="59" t="s">
        <v>2313</v>
      </c>
      <c r="F576" s="64" t="s">
        <v>2314</v>
      </c>
      <c r="G576" s="64" t="s">
        <v>1238</v>
      </c>
      <c r="H576" s="82">
        <v>1</v>
      </c>
      <c r="I576" s="64" t="s">
        <v>18</v>
      </c>
      <c r="J576" s="68">
        <v>0</v>
      </c>
      <c r="K576" s="68">
        <v>0</v>
      </c>
      <c r="L576" s="83" t="s">
        <v>26</v>
      </c>
      <c r="M576" s="68">
        <v>0</v>
      </c>
      <c r="N576" s="68">
        <v>0</v>
      </c>
      <c r="O576" s="67" t="s">
        <v>26</v>
      </c>
      <c r="P576" s="64">
        <v>0</v>
      </c>
      <c r="Q576" s="64">
        <v>0</v>
      </c>
      <c r="R576" s="85"/>
      <c r="S576" s="68">
        <v>0</v>
      </c>
      <c r="T576" s="68">
        <v>0</v>
      </c>
      <c r="U576" s="67" t="s">
        <v>26</v>
      </c>
      <c r="V576" s="36"/>
      <c r="W576" s="36"/>
      <c r="X576" s="315"/>
      <c r="Y576" s="36">
        <v>0</v>
      </c>
      <c r="Z576" s="36">
        <v>0</v>
      </c>
      <c r="AA576" s="184" t="s">
        <v>3868</v>
      </c>
      <c r="AB576" s="315"/>
      <c r="AC576" s="315"/>
      <c r="AD576" s="315"/>
      <c r="AE576" s="557"/>
      <c r="AF576" s="557"/>
      <c r="AG576" s="557"/>
      <c r="AH576" s="527">
        <f t="shared" si="86"/>
        <v>0</v>
      </c>
      <c r="AI576" s="64">
        <f t="shared" si="87"/>
        <v>0</v>
      </c>
      <c r="AJ576" s="96" t="e">
        <f t="shared" si="84"/>
        <v>#DIV/0!</v>
      </c>
      <c r="AK576" s="96" t="e">
        <f t="shared" si="88"/>
        <v>#DIV/0!</v>
      </c>
      <c r="AL576" s="64" t="s">
        <v>4071</v>
      </c>
    </row>
    <row r="577" spans="1:38" s="77" customFormat="1" ht="15.75" hidden="1" customHeight="1" x14ac:dyDescent="0.25">
      <c r="A577" s="64">
        <v>574</v>
      </c>
      <c r="B577" s="64" t="s">
        <v>228</v>
      </c>
      <c r="C577" s="64" t="s">
        <v>2315</v>
      </c>
      <c r="D577" s="64" t="s">
        <v>1254</v>
      </c>
      <c r="E577" s="59" t="s">
        <v>2316</v>
      </c>
      <c r="F577" s="64" t="s">
        <v>2317</v>
      </c>
      <c r="G577" s="64" t="s">
        <v>1224</v>
      </c>
      <c r="H577" s="82">
        <v>0.03</v>
      </c>
      <c r="I577" s="64" t="s">
        <v>786</v>
      </c>
      <c r="J577" s="68">
        <v>0</v>
      </c>
      <c r="K577" s="68">
        <v>0</v>
      </c>
      <c r="L577" s="83" t="s">
        <v>26</v>
      </c>
      <c r="M577" s="68">
        <v>0</v>
      </c>
      <c r="N577" s="68">
        <v>0</v>
      </c>
      <c r="O577" s="67" t="s">
        <v>26</v>
      </c>
      <c r="P577" s="68">
        <v>0</v>
      </c>
      <c r="Q577" s="68">
        <v>0</v>
      </c>
      <c r="R577" s="67" t="s">
        <v>26</v>
      </c>
      <c r="S577" s="68">
        <v>0</v>
      </c>
      <c r="T577" s="68">
        <v>0</v>
      </c>
      <c r="U577" s="67" t="s">
        <v>26</v>
      </c>
      <c r="V577" s="68">
        <v>0</v>
      </c>
      <c r="W577" s="68">
        <v>0</v>
      </c>
      <c r="X577" s="67" t="s">
        <v>26</v>
      </c>
      <c r="Y577" s="68">
        <v>0</v>
      </c>
      <c r="Z577" s="68">
        <v>0</v>
      </c>
      <c r="AA577" s="452" t="s">
        <v>26</v>
      </c>
      <c r="AB577" s="59"/>
      <c r="AC577" s="59"/>
      <c r="AD577" s="59"/>
      <c r="AE577" s="556"/>
      <c r="AF577" s="556"/>
      <c r="AG577" s="556"/>
      <c r="AH577" s="527">
        <f t="shared" si="86"/>
        <v>0</v>
      </c>
      <c r="AI577" s="64">
        <f t="shared" si="87"/>
        <v>0</v>
      </c>
      <c r="AJ577" s="96" t="e">
        <f t="shared" si="84"/>
        <v>#DIV/0!</v>
      </c>
      <c r="AK577" s="96" t="e">
        <f t="shared" si="88"/>
        <v>#DIV/0!</v>
      </c>
      <c r="AL577" s="64" t="s">
        <v>4070</v>
      </c>
    </row>
    <row r="578" spans="1:38" s="77" customFormat="1" ht="15.75" hidden="1" customHeight="1" x14ac:dyDescent="0.25">
      <c r="A578" s="64">
        <v>575</v>
      </c>
      <c r="B578" s="64" t="s">
        <v>228</v>
      </c>
      <c r="C578" s="64" t="s">
        <v>2315</v>
      </c>
      <c r="D578" s="64" t="s">
        <v>1225</v>
      </c>
      <c r="E578" s="59" t="s">
        <v>2318</v>
      </c>
      <c r="F578" s="64" t="s">
        <v>2319</v>
      </c>
      <c r="G578" s="64" t="s">
        <v>1224</v>
      </c>
      <c r="H578" s="82">
        <v>0.99</v>
      </c>
      <c r="I578" s="64" t="s">
        <v>2320</v>
      </c>
      <c r="J578" s="68">
        <v>0</v>
      </c>
      <c r="K578" s="68">
        <v>0</v>
      </c>
      <c r="L578" s="83" t="s">
        <v>26</v>
      </c>
      <c r="M578" s="68">
        <v>0</v>
      </c>
      <c r="N578" s="68">
        <v>0</v>
      </c>
      <c r="O578" s="67" t="s">
        <v>26</v>
      </c>
      <c r="P578" s="68">
        <v>0</v>
      </c>
      <c r="Q578" s="68">
        <v>0</v>
      </c>
      <c r="R578" s="67" t="s">
        <v>26</v>
      </c>
      <c r="S578" s="68">
        <v>0</v>
      </c>
      <c r="T578" s="68">
        <v>0</v>
      </c>
      <c r="U578" s="67" t="s">
        <v>26</v>
      </c>
      <c r="V578" s="68">
        <v>0</v>
      </c>
      <c r="W578" s="68">
        <v>0</v>
      </c>
      <c r="X578" s="67" t="s">
        <v>26</v>
      </c>
      <c r="Y578" s="68">
        <v>0</v>
      </c>
      <c r="Z578" s="68">
        <v>0</v>
      </c>
      <c r="AA578" s="452" t="s">
        <v>26</v>
      </c>
      <c r="AB578" s="59"/>
      <c r="AC578" s="59"/>
      <c r="AD578" s="59"/>
      <c r="AE578" s="556"/>
      <c r="AF578" s="556"/>
      <c r="AG578" s="556"/>
      <c r="AH578" s="527">
        <f t="shared" si="86"/>
        <v>0</v>
      </c>
      <c r="AI578" s="64">
        <f t="shared" si="87"/>
        <v>0</v>
      </c>
      <c r="AJ578" s="96" t="e">
        <f t="shared" si="84"/>
        <v>#DIV/0!</v>
      </c>
      <c r="AK578" s="96" t="e">
        <f t="shared" si="88"/>
        <v>#DIV/0!</v>
      </c>
      <c r="AL578" s="64" t="s">
        <v>4070</v>
      </c>
    </row>
    <row r="579" spans="1:38" s="77" customFormat="1" ht="15.75" hidden="1" customHeight="1" x14ac:dyDescent="0.25">
      <c r="A579" s="64">
        <v>576</v>
      </c>
      <c r="B579" s="64" t="s">
        <v>228</v>
      </c>
      <c r="C579" s="64" t="s">
        <v>2315</v>
      </c>
      <c r="D579" s="64" t="s">
        <v>1230</v>
      </c>
      <c r="E579" s="59" t="s">
        <v>2321</v>
      </c>
      <c r="F579" s="64" t="s">
        <v>2322</v>
      </c>
      <c r="G579" s="64" t="s">
        <v>1238</v>
      </c>
      <c r="H579" s="82">
        <v>1</v>
      </c>
      <c r="I579" s="64" t="s">
        <v>18</v>
      </c>
      <c r="J579" s="68">
        <v>0</v>
      </c>
      <c r="K579" s="68">
        <v>0</v>
      </c>
      <c r="L579" s="83" t="s">
        <v>26</v>
      </c>
      <c r="M579" s="68">
        <v>0</v>
      </c>
      <c r="N579" s="68">
        <v>0</v>
      </c>
      <c r="O579" s="67" t="s">
        <v>26</v>
      </c>
      <c r="P579" s="64">
        <v>287</v>
      </c>
      <c r="Q579" s="64">
        <v>287</v>
      </c>
      <c r="R579" s="85"/>
      <c r="S579" s="68">
        <v>0</v>
      </c>
      <c r="T579" s="68">
        <v>0</v>
      </c>
      <c r="U579" s="67" t="s">
        <v>26</v>
      </c>
      <c r="V579" s="68">
        <v>0</v>
      </c>
      <c r="W579" s="68">
        <v>0</v>
      </c>
      <c r="X579" s="67" t="s">
        <v>26</v>
      </c>
      <c r="Y579" s="36">
        <v>385</v>
      </c>
      <c r="Z579" s="36">
        <v>385</v>
      </c>
      <c r="AA579" s="184" t="s">
        <v>3869</v>
      </c>
      <c r="AB579" s="315"/>
      <c r="AC579" s="315"/>
      <c r="AD579" s="315"/>
      <c r="AE579" s="557"/>
      <c r="AF579" s="557"/>
      <c r="AG579" s="557"/>
      <c r="AH579" s="527">
        <f t="shared" si="86"/>
        <v>672</v>
      </c>
      <c r="AI579" s="64">
        <f t="shared" si="87"/>
        <v>672</v>
      </c>
      <c r="AJ579" s="96">
        <f t="shared" si="84"/>
        <v>1</v>
      </c>
      <c r="AK579" s="96">
        <f t="shared" si="88"/>
        <v>1</v>
      </c>
      <c r="AL579" s="64" t="s">
        <v>4072</v>
      </c>
    </row>
    <row r="580" spans="1:38" s="77" customFormat="1" ht="15.75" hidden="1" customHeight="1" x14ac:dyDescent="0.25">
      <c r="A580" s="64">
        <v>577</v>
      </c>
      <c r="B580" s="64" t="s">
        <v>228</v>
      </c>
      <c r="C580" s="64" t="s">
        <v>2315</v>
      </c>
      <c r="D580" s="64" t="s">
        <v>8</v>
      </c>
      <c r="E580" s="90" t="s">
        <v>3662</v>
      </c>
      <c r="F580" s="86" t="s">
        <v>3663</v>
      </c>
      <c r="G580" s="64" t="s">
        <v>1238</v>
      </c>
      <c r="H580" s="136">
        <v>0.7</v>
      </c>
      <c r="I580" s="64" t="s">
        <v>18</v>
      </c>
      <c r="J580" s="68">
        <v>0</v>
      </c>
      <c r="K580" s="68">
        <v>0</v>
      </c>
      <c r="L580" s="83" t="s">
        <v>26</v>
      </c>
      <c r="M580" s="68">
        <v>0</v>
      </c>
      <c r="N580" s="68">
        <v>0</v>
      </c>
      <c r="O580" s="67" t="s">
        <v>26</v>
      </c>
      <c r="P580" s="86">
        <v>10</v>
      </c>
      <c r="Q580" s="86">
        <v>13</v>
      </c>
      <c r="R580" s="85"/>
      <c r="S580" s="68">
        <v>0</v>
      </c>
      <c r="T580" s="68">
        <v>0</v>
      </c>
      <c r="U580" s="67" t="s">
        <v>26</v>
      </c>
      <c r="V580" s="68">
        <v>0</v>
      </c>
      <c r="W580" s="68">
        <v>0</v>
      </c>
      <c r="X580" s="67" t="s">
        <v>26</v>
      </c>
      <c r="Y580" s="36">
        <v>9</v>
      </c>
      <c r="Z580" s="36">
        <v>13</v>
      </c>
      <c r="AA580" s="403" t="s">
        <v>3870</v>
      </c>
      <c r="AB580" s="536"/>
      <c r="AC580" s="536"/>
      <c r="AD580" s="536"/>
      <c r="AE580" s="565"/>
      <c r="AF580" s="565"/>
      <c r="AG580" s="565"/>
      <c r="AH580" s="527">
        <f t="shared" si="86"/>
        <v>19</v>
      </c>
      <c r="AI580" s="64">
        <f t="shared" si="87"/>
        <v>26</v>
      </c>
      <c r="AJ580" s="96">
        <f t="shared" si="84"/>
        <v>0.73076923076923073</v>
      </c>
      <c r="AK580" s="96">
        <f t="shared" si="88"/>
        <v>1.043956043956044</v>
      </c>
      <c r="AL580" s="64" t="s">
        <v>4073</v>
      </c>
    </row>
    <row r="581" spans="1:38" s="77" customFormat="1" ht="15.75" hidden="1" customHeight="1" x14ac:dyDescent="0.25">
      <c r="A581" s="64">
        <v>578</v>
      </c>
      <c r="B581" s="64" t="s">
        <v>228</v>
      </c>
      <c r="C581" s="64" t="s">
        <v>2315</v>
      </c>
      <c r="D581" s="64" t="s">
        <v>8</v>
      </c>
      <c r="E581" s="59" t="s">
        <v>2323</v>
      </c>
      <c r="F581" s="64" t="s">
        <v>2324</v>
      </c>
      <c r="G581" s="64" t="s">
        <v>1238</v>
      </c>
      <c r="H581" s="82">
        <v>1</v>
      </c>
      <c r="I581" s="64" t="s">
        <v>18</v>
      </c>
      <c r="J581" s="68">
        <v>0</v>
      </c>
      <c r="K581" s="68">
        <v>0</v>
      </c>
      <c r="L581" s="83" t="s">
        <v>26</v>
      </c>
      <c r="M581" s="68">
        <v>0</v>
      </c>
      <c r="N581" s="68">
        <v>0</v>
      </c>
      <c r="O581" s="67" t="s">
        <v>26</v>
      </c>
      <c r="P581" s="64">
        <v>287</v>
      </c>
      <c r="Q581" s="64">
        <v>287</v>
      </c>
      <c r="R581" s="85"/>
      <c r="S581" s="68">
        <v>0</v>
      </c>
      <c r="T581" s="68">
        <v>0</v>
      </c>
      <c r="U581" s="67" t="s">
        <v>26</v>
      </c>
      <c r="V581" s="68">
        <v>0</v>
      </c>
      <c r="W581" s="68">
        <v>0</v>
      </c>
      <c r="X581" s="67" t="s">
        <v>26</v>
      </c>
      <c r="Y581" s="36">
        <v>385</v>
      </c>
      <c r="Z581" s="36">
        <v>385</v>
      </c>
      <c r="AA581" s="184" t="s">
        <v>3871</v>
      </c>
      <c r="AB581" s="315"/>
      <c r="AC581" s="315"/>
      <c r="AD581" s="315"/>
      <c r="AE581" s="557"/>
      <c r="AF581" s="557"/>
      <c r="AG581" s="557"/>
      <c r="AH581" s="527">
        <f t="shared" si="86"/>
        <v>672</v>
      </c>
      <c r="AI581" s="64">
        <f t="shared" si="87"/>
        <v>672</v>
      </c>
      <c r="AJ581" s="96">
        <f t="shared" si="84"/>
        <v>1</v>
      </c>
      <c r="AK581" s="96">
        <f t="shared" si="88"/>
        <v>1</v>
      </c>
      <c r="AL581" s="64" t="s">
        <v>4072</v>
      </c>
    </row>
    <row r="582" spans="1:38" s="77" customFormat="1" ht="15.75" hidden="1" customHeight="1" x14ac:dyDescent="0.25">
      <c r="A582" s="64">
        <v>579</v>
      </c>
      <c r="B582" s="64" t="s">
        <v>228</v>
      </c>
      <c r="C582" s="64" t="s">
        <v>2315</v>
      </c>
      <c r="D582" s="64" t="s">
        <v>8</v>
      </c>
      <c r="E582" s="59" t="s">
        <v>2325</v>
      </c>
      <c r="F582" s="64" t="s">
        <v>2326</v>
      </c>
      <c r="G582" s="64" t="s">
        <v>1238</v>
      </c>
      <c r="H582" s="82">
        <v>1</v>
      </c>
      <c r="I582" s="64" t="s">
        <v>18</v>
      </c>
      <c r="J582" s="68">
        <v>0</v>
      </c>
      <c r="K582" s="68">
        <v>0</v>
      </c>
      <c r="L582" s="83" t="s">
        <v>26</v>
      </c>
      <c r="M582" s="68">
        <v>0</v>
      </c>
      <c r="N582" s="68">
        <v>0</v>
      </c>
      <c r="O582" s="67" t="s">
        <v>26</v>
      </c>
      <c r="P582" s="64">
        <v>9</v>
      </c>
      <c r="Q582" s="64">
        <v>19</v>
      </c>
      <c r="R582" s="85"/>
      <c r="S582" s="68">
        <v>0</v>
      </c>
      <c r="T582" s="68">
        <v>0</v>
      </c>
      <c r="U582" s="67" t="s">
        <v>26</v>
      </c>
      <c r="V582" s="68">
        <v>0</v>
      </c>
      <c r="W582" s="68">
        <v>0</v>
      </c>
      <c r="X582" s="67" t="s">
        <v>26</v>
      </c>
      <c r="Y582" s="36">
        <v>13</v>
      </c>
      <c r="Z582" s="36">
        <v>19</v>
      </c>
      <c r="AA582" s="403" t="s">
        <v>3872</v>
      </c>
      <c r="AB582" s="536"/>
      <c r="AC582" s="536"/>
      <c r="AD582" s="536"/>
      <c r="AE582" s="565"/>
      <c r="AF582" s="565"/>
      <c r="AG582" s="565"/>
      <c r="AH582" s="527">
        <f t="shared" si="86"/>
        <v>22</v>
      </c>
      <c r="AI582" s="64">
        <f t="shared" si="87"/>
        <v>38</v>
      </c>
      <c r="AJ582" s="96">
        <f t="shared" si="84"/>
        <v>0.57894736842105265</v>
      </c>
      <c r="AK582" s="96">
        <f t="shared" si="88"/>
        <v>0.57894736842105265</v>
      </c>
      <c r="AL582" s="64" t="s">
        <v>4073</v>
      </c>
    </row>
    <row r="583" spans="1:38" s="77" customFormat="1" ht="15.75" hidden="1" customHeight="1" x14ac:dyDescent="0.25">
      <c r="A583" s="64">
        <v>580</v>
      </c>
      <c r="B583" s="64" t="s">
        <v>228</v>
      </c>
      <c r="C583" s="64" t="s">
        <v>2315</v>
      </c>
      <c r="D583" s="64" t="s">
        <v>1230</v>
      </c>
      <c r="E583" s="59" t="s">
        <v>2327</v>
      </c>
      <c r="F583" s="64" t="s">
        <v>2328</v>
      </c>
      <c r="G583" s="64" t="s">
        <v>1238</v>
      </c>
      <c r="H583" s="82">
        <v>1</v>
      </c>
      <c r="I583" s="64" t="s">
        <v>18</v>
      </c>
      <c r="J583" s="68">
        <v>0</v>
      </c>
      <c r="K583" s="68">
        <v>0</v>
      </c>
      <c r="L583" s="83" t="s">
        <v>26</v>
      </c>
      <c r="M583" s="68">
        <v>0</v>
      </c>
      <c r="N583" s="68">
        <v>0</v>
      </c>
      <c r="O583" s="67" t="s">
        <v>26</v>
      </c>
      <c r="P583" s="64">
        <v>2253</v>
      </c>
      <c r="Q583" s="64">
        <v>2467</v>
      </c>
      <c r="R583" s="85"/>
      <c r="S583" s="68">
        <v>0</v>
      </c>
      <c r="T583" s="68">
        <v>0</v>
      </c>
      <c r="U583" s="67" t="s">
        <v>26</v>
      </c>
      <c r="V583" s="68">
        <v>0</v>
      </c>
      <c r="W583" s="68">
        <v>0</v>
      </c>
      <c r="X583" s="67" t="s">
        <v>26</v>
      </c>
      <c r="Y583" s="36">
        <v>2342</v>
      </c>
      <c r="Z583" s="36">
        <v>2466</v>
      </c>
      <c r="AA583" s="184" t="s">
        <v>3868</v>
      </c>
      <c r="AB583" s="315"/>
      <c r="AC583" s="315"/>
      <c r="AD583" s="315"/>
      <c r="AE583" s="557"/>
      <c r="AF583" s="557"/>
      <c r="AG583" s="557"/>
      <c r="AH583" s="527">
        <f t="shared" si="86"/>
        <v>4595</v>
      </c>
      <c r="AI583" s="64">
        <f t="shared" si="87"/>
        <v>4933</v>
      </c>
      <c r="AJ583" s="96">
        <f t="shared" si="84"/>
        <v>0.93148185688222174</v>
      </c>
      <c r="AK583" s="96">
        <f t="shared" si="88"/>
        <v>0.93148185688222174</v>
      </c>
      <c r="AL583" s="64" t="s">
        <v>4072</v>
      </c>
    </row>
    <row r="584" spans="1:38" s="77" customFormat="1" ht="15.75" hidden="1" customHeight="1" x14ac:dyDescent="0.25">
      <c r="A584" s="64">
        <v>581</v>
      </c>
      <c r="B584" s="64" t="s">
        <v>228</v>
      </c>
      <c r="C584" s="64" t="s">
        <v>2315</v>
      </c>
      <c r="D584" s="64" t="s">
        <v>8</v>
      </c>
      <c r="E584" s="59" t="s">
        <v>2329</v>
      </c>
      <c r="F584" s="64" t="s">
        <v>2330</v>
      </c>
      <c r="G584" s="64" t="s">
        <v>1238</v>
      </c>
      <c r="H584" s="82">
        <v>1</v>
      </c>
      <c r="I584" s="64" t="s">
        <v>18</v>
      </c>
      <c r="J584" s="68">
        <v>0</v>
      </c>
      <c r="K584" s="68">
        <v>0</v>
      </c>
      <c r="L584" s="83" t="s">
        <v>26</v>
      </c>
      <c r="M584" s="68">
        <v>0</v>
      </c>
      <c r="N584" s="68">
        <v>0</v>
      </c>
      <c r="O584" s="67" t="s">
        <v>26</v>
      </c>
      <c r="P584" s="64">
        <v>19</v>
      </c>
      <c r="Q584" s="64">
        <v>19</v>
      </c>
      <c r="R584" s="85"/>
      <c r="S584" s="68">
        <v>0</v>
      </c>
      <c r="T584" s="68">
        <v>0</v>
      </c>
      <c r="U584" s="67" t="s">
        <v>26</v>
      </c>
      <c r="V584" s="68">
        <v>0</v>
      </c>
      <c r="W584" s="68">
        <v>0</v>
      </c>
      <c r="X584" s="67" t="s">
        <v>26</v>
      </c>
      <c r="Y584" s="36">
        <v>19</v>
      </c>
      <c r="Z584" s="36">
        <v>19</v>
      </c>
      <c r="AA584" s="403" t="s">
        <v>3873</v>
      </c>
      <c r="AB584" s="536"/>
      <c r="AC584" s="536"/>
      <c r="AD584" s="536"/>
      <c r="AE584" s="565"/>
      <c r="AF584" s="565"/>
      <c r="AG584" s="565"/>
      <c r="AH584" s="527">
        <f t="shared" si="86"/>
        <v>38</v>
      </c>
      <c r="AI584" s="64">
        <f t="shared" si="87"/>
        <v>38</v>
      </c>
      <c r="AJ584" s="96">
        <f t="shared" si="84"/>
        <v>1</v>
      </c>
      <c r="AK584" s="96">
        <f t="shared" si="88"/>
        <v>1</v>
      </c>
      <c r="AL584" s="64" t="s">
        <v>4072</v>
      </c>
    </row>
    <row r="585" spans="1:38" s="77" customFormat="1" ht="15.75" hidden="1" customHeight="1" x14ac:dyDescent="0.25">
      <c r="A585" s="64">
        <v>368</v>
      </c>
      <c r="B585" s="64" t="s">
        <v>828</v>
      </c>
      <c r="C585" s="64" t="s">
        <v>1920</v>
      </c>
      <c r="D585" s="64" t="s">
        <v>1254</v>
      </c>
      <c r="E585" s="59" t="s">
        <v>1921</v>
      </c>
      <c r="F585" s="64" t="s">
        <v>1922</v>
      </c>
      <c r="G585" s="86" t="s">
        <v>1224</v>
      </c>
      <c r="H585" s="96">
        <v>1</v>
      </c>
      <c r="I585" s="96" t="s">
        <v>18</v>
      </c>
      <c r="J585" s="14"/>
      <c r="K585" s="14"/>
      <c r="L585" s="21"/>
      <c r="M585" s="14"/>
      <c r="N585" s="14"/>
      <c r="O585" s="13"/>
      <c r="P585" s="247"/>
      <c r="Q585" s="247"/>
      <c r="R585" s="21"/>
      <c r="S585" s="14"/>
      <c r="T585" s="14"/>
      <c r="U585" s="21"/>
      <c r="V585" s="14"/>
      <c r="W585" s="14"/>
      <c r="X585" s="21"/>
      <c r="Y585" s="68"/>
      <c r="Z585" s="68"/>
      <c r="AA585" s="440"/>
      <c r="AB585" s="10"/>
      <c r="AC585" s="10"/>
      <c r="AD585" s="10"/>
      <c r="AE585" s="560"/>
      <c r="AF585" s="560"/>
      <c r="AG585" s="560"/>
      <c r="AH585" s="527">
        <f>J585+M585+P585+S585</f>
        <v>0</v>
      </c>
      <c r="AI585" s="64">
        <f>K585+N585+Q585+T585</f>
        <v>0</v>
      </c>
      <c r="AJ585" s="96" t="e">
        <f t="shared" si="84"/>
        <v>#DIV/0!</v>
      </c>
      <c r="AK585" s="96" t="e">
        <f t="shared" si="88"/>
        <v>#DIV/0!</v>
      </c>
      <c r="AL585" s="64" t="s">
        <v>4070</v>
      </c>
    </row>
    <row r="586" spans="1:38" s="77" customFormat="1" ht="15.75" hidden="1" customHeight="1" x14ac:dyDescent="0.25">
      <c r="A586" s="64">
        <v>369</v>
      </c>
      <c r="B586" s="64" t="s">
        <v>828</v>
      </c>
      <c r="C586" s="64" t="s">
        <v>1920</v>
      </c>
      <c r="D586" s="64" t="s">
        <v>1225</v>
      </c>
      <c r="E586" s="59" t="s">
        <v>1923</v>
      </c>
      <c r="F586" s="64" t="s">
        <v>1924</v>
      </c>
      <c r="G586" s="86" t="s">
        <v>1224</v>
      </c>
      <c r="H586" s="96">
        <v>0.9</v>
      </c>
      <c r="I586" s="96" t="s">
        <v>18</v>
      </c>
      <c r="J586" s="14"/>
      <c r="K586" s="14"/>
      <c r="L586" s="21"/>
      <c r="M586" s="14"/>
      <c r="N586" s="14"/>
      <c r="O586" s="13"/>
      <c r="P586" s="247"/>
      <c r="Q586" s="247"/>
      <c r="R586" s="21"/>
      <c r="S586" s="14"/>
      <c r="T586" s="14"/>
      <c r="U586" s="21"/>
      <c r="V586" s="14"/>
      <c r="W586" s="14"/>
      <c r="X586" s="21"/>
      <c r="Y586" s="68"/>
      <c r="Z586" s="68"/>
      <c r="AA586" s="522"/>
      <c r="AB586" s="10"/>
      <c r="AC586" s="10"/>
      <c r="AD586" s="10"/>
      <c r="AE586" s="560"/>
      <c r="AF586" s="560"/>
      <c r="AG586" s="560"/>
      <c r="AH586" s="527">
        <f>J586+M586+P586+S586</f>
        <v>0</v>
      </c>
      <c r="AI586" s="64">
        <f>K586+N586+Q586+T586</f>
        <v>0</v>
      </c>
      <c r="AJ586" s="96" t="e">
        <f t="shared" si="84"/>
        <v>#DIV/0!</v>
      </c>
      <c r="AK586" s="96" t="e">
        <f t="shared" si="88"/>
        <v>#DIV/0!</v>
      </c>
      <c r="AL586" s="64" t="s">
        <v>4070</v>
      </c>
    </row>
    <row r="587" spans="1:38" s="77" customFormat="1" ht="15.75" hidden="1" customHeight="1" x14ac:dyDescent="0.25">
      <c r="A587" s="64">
        <v>370</v>
      </c>
      <c r="B587" s="64" t="s">
        <v>828</v>
      </c>
      <c r="C587" s="64" t="s">
        <v>1920</v>
      </c>
      <c r="D587" s="64" t="s">
        <v>1230</v>
      </c>
      <c r="E587" s="324" t="s">
        <v>1925</v>
      </c>
      <c r="F587" s="64" t="s">
        <v>1926</v>
      </c>
      <c r="G587" s="86" t="s">
        <v>1238</v>
      </c>
      <c r="H587" s="96">
        <v>0.9</v>
      </c>
      <c r="I587" s="96" t="s">
        <v>18</v>
      </c>
      <c r="J587" s="14"/>
      <c r="K587" s="14"/>
      <c r="L587" s="21"/>
      <c r="M587" s="14"/>
      <c r="N587" s="14"/>
      <c r="O587" s="21"/>
      <c r="P587" s="134">
        <v>276</v>
      </c>
      <c r="Q587" s="134">
        <v>276</v>
      </c>
      <c r="R587" s="23"/>
      <c r="S587" s="14"/>
      <c r="T587" s="14"/>
      <c r="U587" s="21"/>
      <c r="V587" s="14"/>
      <c r="W587" s="14"/>
      <c r="X587" s="10"/>
      <c r="Y587" s="134">
        <v>429</v>
      </c>
      <c r="Z587" s="134">
        <v>429</v>
      </c>
      <c r="AA587" s="523"/>
      <c r="AB587" s="10"/>
      <c r="AC587" s="10"/>
      <c r="AD587" s="10"/>
      <c r="AE587" s="560"/>
      <c r="AF587" s="560"/>
      <c r="AG587" s="560"/>
      <c r="AH587" s="528">
        <f t="shared" ref="AH587:AH601" si="89">J587+M587+P587+S587+V587+Y587</f>
        <v>705</v>
      </c>
      <c r="AI587" s="107">
        <f t="shared" ref="AI587:AI601" si="90">K587+N587+Q587+T587+W587+Z587</f>
        <v>705</v>
      </c>
      <c r="AJ587" s="96">
        <f t="shared" si="84"/>
        <v>1</v>
      </c>
      <c r="AK587" s="96">
        <f t="shared" si="88"/>
        <v>1.1111111111111112</v>
      </c>
      <c r="AL587" s="64" t="s">
        <v>4072</v>
      </c>
    </row>
    <row r="588" spans="1:38" s="77" customFormat="1" ht="15.75" hidden="1" customHeight="1" x14ac:dyDescent="0.25">
      <c r="A588" s="64">
        <v>371</v>
      </c>
      <c r="B588" s="64" t="s">
        <v>828</v>
      </c>
      <c r="C588" s="64" t="s">
        <v>1920</v>
      </c>
      <c r="D588" s="64" t="s">
        <v>8</v>
      </c>
      <c r="E588" s="324" t="s">
        <v>1927</v>
      </c>
      <c r="F588" s="64" t="s">
        <v>1928</v>
      </c>
      <c r="G588" s="64" t="s">
        <v>1228</v>
      </c>
      <c r="H588" s="96">
        <v>1</v>
      </c>
      <c r="I588" s="96" t="s">
        <v>18</v>
      </c>
      <c r="J588" s="64">
        <v>276</v>
      </c>
      <c r="K588" s="64">
        <v>276</v>
      </c>
      <c r="L588" s="59" t="s">
        <v>1929</v>
      </c>
      <c r="M588" s="64">
        <v>404</v>
      </c>
      <c r="N588" s="64">
        <v>404</v>
      </c>
      <c r="O588" s="59" t="s">
        <v>1929</v>
      </c>
      <c r="P588" s="64">
        <v>1685</v>
      </c>
      <c r="Q588" s="64">
        <v>1685</v>
      </c>
      <c r="R588" s="59"/>
      <c r="S588" s="64">
        <v>1106</v>
      </c>
      <c r="T588" s="64">
        <v>1106</v>
      </c>
      <c r="U588" s="62" t="s">
        <v>3186</v>
      </c>
      <c r="V588" s="36">
        <v>1551</v>
      </c>
      <c r="W588" s="36">
        <v>1551</v>
      </c>
      <c r="X588" s="350" t="s">
        <v>3327</v>
      </c>
      <c r="Y588" s="64">
        <v>1883</v>
      </c>
      <c r="Z588" s="64">
        <v>1883</v>
      </c>
      <c r="AA588" s="524"/>
      <c r="AB588" s="315"/>
      <c r="AC588" s="315"/>
      <c r="AD588" s="315"/>
      <c r="AE588" s="557"/>
      <c r="AF588" s="557"/>
      <c r="AG588" s="557"/>
      <c r="AH588" s="528">
        <f t="shared" si="89"/>
        <v>6905</v>
      </c>
      <c r="AI588" s="107">
        <f t="shared" si="90"/>
        <v>6905</v>
      </c>
      <c r="AJ588" s="96">
        <f t="shared" si="84"/>
        <v>1</v>
      </c>
      <c r="AK588" s="96">
        <f t="shared" si="88"/>
        <v>1</v>
      </c>
      <c r="AL588" s="64" t="s">
        <v>4072</v>
      </c>
    </row>
    <row r="589" spans="1:38" s="77" customFormat="1" ht="15.75" hidden="1" customHeight="1" x14ac:dyDescent="0.25">
      <c r="A589" s="64">
        <v>372</v>
      </c>
      <c r="B589" s="64" t="s">
        <v>828</v>
      </c>
      <c r="C589" s="64" t="s">
        <v>1920</v>
      </c>
      <c r="D589" s="64" t="s">
        <v>8</v>
      </c>
      <c r="E589" s="324" t="s">
        <v>1930</v>
      </c>
      <c r="F589" s="64" t="s">
        <v>1922</v>
      </c>
      <c r="G589" s="64" t="s">
        <v>1228</v>
      </c>
      <c r="H589" s="96">
        <v>1</v>
      </c>
      <c r="I589" s="96" t="s">
        <v>18</v>
      </c>
      <c r="J589" s="64">
        <v>552</v>
      </c>
      <c r="K589" s="64">
        <v>552</v>
      </c>
      <c r="L589" s="59" t="s">
        <v>1931</v>
      </c>
      <c r="M589" s="64">
        <v>610</v>
      </c>
      <c r="N589" s="64">
        <v>610</v>
      </c>
      <c r="O589" s="59" t="s">
        <v>1931</v>
      </c>
      <c r="P589" s="64">
        <v>599</v>
      </c>
      <c r="Q589" s="64">
        <v>599</v>
      </c>
      <c r="R589" s="59"/>
      <c r="S589" s="64">
        <v>583</v>
      </c>
      <c r="T589" s="64">
        <v>583</v>
      </c>
      <c r="U589" s="73" t="s">
        <v>3187</v>
      </c>
      <c r="V589" s="36">
        <v>659</v>
      </c>
      <c r="W589" s="36">
        <v>659</v>
      </c>
      <c r="X589" s="349" t="s">
        <v>3328</v>
      </c>
      <c r="Y589" s="64">
        <v>661</v>
      </c>
      <c r="Z589" s="64">
        <v>661</v>
      </c>
      <c r="AA589" s="524"/>
      <c r="AB589" s="315"/>
      <c r="AC589" s="315"/>
      <c r="AD589" s="315"/>
      <c r="AE589" s="557"/>
      <c r="AF589" s="557"/>
      <c r="AG589" s="557"/>
      <c r="AH589" s="528">
        <f t="shared" si="89"/>
        <v>3664</v>
      </c>
      <c r="AI589" s="107">
        <f t="shared" si="90"/>
        <v>3664</v>
      </c>
      <c r="AJ589" s="96">
        <f t="shared" si="84"/>
        <v>1</v>
      </c>
      <c r="AK589" s="96">
        <f t="shared" si="88"/>
        <v>1</v>
      </c>
      <c r="AL589" s="64" t="s">
        <v>4072</v>
      </c>
    </row>
    <row r="590" spans="1:38" s="77" customFormat="1" ht="15.75" hidden="1" customHeight="1" x14ac:dyDescent="0.25">
      <c r="A590" s="64">
        <v>373</v>
      </c>
      <c r="B590" s="64" t="s">
        <v>828</v>
      </c>
      <c r="C590" s="64" t="s">
        <v>1920</v>
      </c>
      <c r="D590" s="64" t="s">
        <v>8</v>
      </c>
      <c r="E590" s="324" t="s">
        <v>1932</v>
      </c>
      <c r="F590" s="64" t="s">
        <v>1933</v>
      </c>
      <c r="G590" s="64" t="s">
        <v>1228</v>
      </c>
      <c r="H590" s="96">
        <v>1</v>
      </c>
      <c r="I590" s="96" t="s">
        <v>18</v>
      </c>
      <c r="J590" s="24">
        <v>14242</v>
      </c>
      <c r="K590" s="24">
        <v>14242</v>
      </c>
      <c r="L590" s="59" t="s">
        <v>1934</v>
      </c>
      <c r="M590" s="86">
        <v>26435</v>
      </c>
      <c r="N590" s="86">
        <v>26435</v>
      </c>
      <c r="O590" s="59" t="s">
        <v>1934</v>
      </c>
      <c r="P590" s="424">
        <v>30380</v>
      </c>
      <c r="Q590" s="424">
        <v>30380</v>
      </c>
      <c r="R590" s="59"/>
      <c r="S590" s="145">
        <v>13932</v>
      </c>
      <c r="T590" s="145">
        <v>13932</v>
      </c>
      <c r="U590" s="352" t="s">
        <v>3188</v>
      </c>
      <c r="V590" s="36">
        <v>27139</v>
      </c>
      <c r="W590" s="36">
        <v>27139</v>
      </c>
      <c r="X590" s="349" t="s">
        <v>3329</v>
      </c>
      <c r="Y590" s="64">
        <v>25767</v>
      </c>
      <c r="Z590" s="64">
        <v>25767</v>
      </c>
      <c r="AA590" s="524"/>
      <c r="AB590" s="315"/>
      <c r="AC590" s="315"/>
      <c r="AD590" s="315"/>
      <c r="AE590" s="557"/>
      <c r="AF590" s="557"/>
      <c r="AG590" s="557"/>
      <c r="AH590" s="528">
        <f t="shared" si="89"/>
        <v>137895</v>
      </c>
      <c r="AI590" s="107">
        <f t="shared" si="90"/>
        <v>137895</v>
      </c>
      <c r="AJ590" s="96">
        <f t="shared" si="84"/>
        <v>1</v>
      </c>
      <c r="AK590" s="96">
        <f t="shared" si="88"/>
        <v>1</v>
      </c>
      <c r="AL590" s="64" t="s">
        <v>4072</v>
      </c>
    </row>
    <row r="591" spans="1:38" s="77" customFormat="1" ht="15.75" hidden="1" customHeight="1" x14ac:dyDescent="0.25">
      <c r="A591" s="64">
        <v>374</v>
      </c>
      <c r="B591" s="64" t="s">
        <v>828</v>
      </c>
      <c r="C591" s="64" t="s">
        <v>1920</v>
      </c>
      <c r="D591" s="64" t="s">
        <v>1230</v>
      </c>
      <c r="E591" s="324" t="s">
        <v>1935</v>
      </c>
      <c r="F591" s="64" t="s">
        <v>1936</v>
      </c>
      <c r="G591" s="86" t="s">
        <v>1238</v>
      </c>
      <c r="H591" s="96">
        <v>1</v>
      </c>
      <c r="I591" s="96" t="s">
        <v>18</v>
      </c>
      <c r="J591" s="14"/>
      <c r="K591" s="14"/>
      <c r="L591" s="21"/>
      <c r="M591" s="14"/>
      <c r="N591" s="14"/>
      <c r="O591" s="21"/>
      <c r="P591" s="134">
        <v>76</v>
      </c>
      <c r="Q591" s="134">
        <v>76</v>
      </c>
      <c r="R591" s="59"/>
      <c r="S591" s="14"/>
      <c r="T591" s="14"/>
      <c r="U591" s="21"/>
      <c r="V591" s="14"/>
      <c r="W591" s="14"/>
      <c r="X591" s="349" t="s">
        <v>3330</v>
      </c>
      <c r="Y591" s="134">
        <v>86</v>
      </c>
      <c r="Z591" s="134">
        <v>86</v>
      </c>
      <c r="AA591" s="184"/>
      <c r="AB591" s="315"/>
      <c r="AC591" s="315"/>
      <c r="AD591" s="315"/>
      <c r="AE591" s="557"/>
      <c r="AF591" s="557"/>
      <c r="AG591" s="557"/>
      <c r="AH591" s="528">
        <f t="shared" si="89"/>
        <v>162</v>
      </c>
      <c r="AI591" s="107">
        <f t="shared" si="90"/>
        <v>162</v>
      </c>
      <c r="AJ591" s="96">
        <f t="shared" si="84"/>
        <v>1</v>
      </c>
      <c r="AK591" s="96">
        <f t="shared" si="88"/>
        <v>1</v>
      </c>
      <c r="AL591" s="64" t="s">
        <v>4072</v>
      </c>
    </row>
    <row r="592" spans="1:38" s="77" customFormat="1" ht="15.75" hidden="1" customHeight="1" x14ac:dyDescent="0.25">
      <c r="A592" s="64">
        <v>375</v>
      </c>
      <c r="B592" s="64" t="s">
        <v>828</v>
      </c>
      <c r="C592" s="64" t="s">
        <v>1920</v>
      </c>
      <c r="D592" s="64" t="s">
        <v>8</v>
      </c>
      <c r="E592" s="324" t="s">
        <v>1937</v>
      </c>
      <c r="F592" s="64" t="s">
        <v>1938</v>
      </c>
      <c r="G592" s="64" t="s">
        <v>1228</v>
      </c>
      <c r="H592" s="96">
        <v>1</v>
      </c>
      <c r="I592" s="64" t="s">
        <v>18</v>
      </c>
      <c r="J592" s="64">
        <v>32455</v>
      </c>
      <c r="K592" s="64">
        <v>32455</v>
      </c>
      <c r="L592" s="59" t="s">
        <v>1939</v>
      </c>
      <c r="M592" s="64">
        <v>32781</v>
      </c>
      <c r="N592" s="64">
        <v>32781</v>
      </c>
      <c r="O592" s="59" t="s">
        <v>1939</v>
      </c>
      <c r="P592" s="64">
        <v>25103</v>
      </c>
      <c r="Q592" s="64">
        <v>25103</v>
      </c>
      <c r="R592" s="59"/>
      <c r="S592" s="64">
        <v>26638</v>
      </c>
      <c r="T592" s="64">
        <v>26638</v>
      </c>
      <c r="U592" s="73" t="s">
        <v>3189</v>
      </c>
      <c r="V592" s="36">
        <v>28078</v>
      </c>
      <c r="W592" s="36">
        <v>28078</v>
      </c>
      <c r="X592" s="349" t="s">
        <v>3331</v>
      </c>
      <c r="Y592" s="64">
        <v>23912</v>
      </c>
      <c r="Z592" s="64">
        <v>23912</v>
      </c>
      <c r="AA592" s="184"/>
      <c r="AB592" s="315"/>
      <c r="AC592" s="315"/>
      <c r="AD592" s="315"/>
      <c r="AE592" s="557"/>
      <c r="AF592" s="557"/>
      <c r="AG592" s="557"/>
      <c r="AH592" s="528">
        <f t="shared" si="89"/>
        <v>168967</v>
      </c>
      <c r="AI592" s="107">
        <f t="shared" si="90"/>
        <v>168967</v>
      </c>
      <c r="AJ592" s="96">
        <f t="shared" si="84"/>
        <v>1</v>
      </c>
      <c r="AK592" s="96">
        <f t="shared" si="88"/>
        <v>1</v>
      </c>
      <c r="AL592" s="64" t="s">
        <v>4072</v>
      </c>
    </row>
    <row r="593" spans="1:38" s="77" customFormat="1" ht="15.75" hidden="1" customHeight="1" x14ac:dyDescent="0.25">
      <c r="A593" s="64">
        <v>376</v>
      </c>
      <c r="B593" s="64" t="s">
        <v>828</v>
      </c>
      <c r="C593" s="64" t="s">
        <v>1920</v>
      </c>
      <c r="D593" s="64" t="s">
        <v>8</v>
      </c>
      <c r="E593" s="324" t="s">
        <v>1940</v>
      </c>
      <c r="F593" s="120" t="s">
        <v>1941</v>
      </c>
      <c r="G593" s="64" t="s">
        <v>1228</v>
      </c>
      <c r="H593" s="96">
        <v>1</v>
      </c>
      <c r="I593" s="96" t="s">
        <v>18</v>
      </c>
      <c r="J593" s="64">
        <v>12</v>
      </c>
      <c r="K593" s="64">
        <v>12</v>
      </c>
      <c r="L593" s="59" t="s">
        <v>1942</v>
      </c>
      <c r="M593" s="64">
        <v>14</v>
      </c>
      <c r="N593" s="64">
        <v>14</v>
      </c>
      <c r="O593" s="59" t="s">
        <v>1942</v>
      </c>
      <c r="P593" s="64">
        <v>9</v>
      </c>
      <c r="Q593" s="64">
        <v>9</v>
      </c>
      <c r="R593" s="59"/>
      <c r="S593" s="64">
        <v>12</v>
      </c>
      <c r="T593" s="64">
        <v>12</v>
      </c>
      <c r="U593" s="73" t="s">
        <v>3190</v>
      </c>
      <c r="V593" s="36">
        <v>12</v>
      </c>
      <c r="W593" s="36">
        <v>12</v>
      </c>
      <c r="X593" s="349" t="s">
        <v>3332</v>
      </c>
      <c r="Y593" s="64">
        <v>25</v>
      </c>
      <c r="Z593" s="64">
        <v>25</v>
      </c>
      <c r="AA593" s="184"/>
      <c r="AB593" s="315"/>
      <c r="AC593" s="315"/>
      <c r="AD593" s="315"/>
      <c r="AE593" s="557"/>
      <c r="AF593" s="557"/>
      <c r="AG593" s="557"/>
      <c r="AH593" s="528">
        <f t="shared" si="89"/>
        <v>84</v>
      </c>
      <c r="AI593" s="107">
        <f t="shared" si="90"/>
        <v>84</v>
      </c>
      <c r="AJ593" s="96">
        <f t="shared" si="84"/>
        <v>1</v>
      </c>
      <c r="AK593" s="96">
        <f t="shared" si="88"/>
        <v>1</v>
      </c>
      <c r="AL593" s="64" t="s">
        <v>4072</v>
      </c>
    </row>
    <row r="594" spans="1:38" s="77" customFormat="1" ht="15.75" hidden="1" customHeight="1" x14ac:dyDescent="0.25">
      <c r="A594" s="64">
        <v>591</v>
      </c>
      <c r="B594" s="64" t="s">
        <v>896</v>
      </c>
      <c r="C594" s="64" t="s">
        <v>2348</v>
      </c>
      <c r="D594" s="64" t="s">
        <v>1254</v>
      </c>
      <c r="E594" s="59" t="s">
        <v>2349</v>
      </c>
      <c r="F594" s="64" t="s">
        <v>2350</v>
      </c>
      <c r="G594" s="64" t="s">
        <v>1228</v>
      </c>
      <c r="H594" s="82">
        <v>1</v>
      </c>
      <c r="I594" s="64" t="s">
        <v>18</v>
      </c>
      <c r="J594" s="64">
        <v>142</v>
      </c>
      <c r="K594" s="64">
        <v>142</v>
      </c>
      <c r="L594" s="70"/>
      <c r="M594" s="64">
        <v>74</v>
      </c>
      <c r="N594" s="64">
        <v>74</v>
      </c>
      <c r="O594" s="84"/>
      <c r="P594" s="64">
        <v>128</v>
      </c>
      <c r="Q594" s="64">
        <v>128</v>
      </c>
      <c r="R594" s="85"/>
      <c r="S594" s="64">
        <v>141</v>
      </c>
      <c r="T594" s="64">
        <v>141</v>
      </c>
      <c r="U594" s="90"/>
      <c r="V594" s="36">
        <v>131</v>
      </c>
      <c r="W594" s="36">
        <v>131</v>
      </c>
      <c r="X594" s="315"/>
      <c r="Y594" s="36"/>
      <c r="Z594" s="36"/>
      <c r="AA594" s="184"/>
      <c r="AB594" s="315"/>
      <c r="AC594" s="315"/>
      <c r="AD594" s="315"/>
      <c r="AE594" s="557"/>
      <c r="AF594" s="557"/>
      <c r="AG594" s="557"/>
      <c r="AH594" s="528">
        <f t="shared" si="89"/>
        <v>616</v>
      </c>
      <c r="AI594" s="107">
        <f t="shared" si="90"/>
        <v>616</v>
      </c>
      <c r="AJ594" s="96">
        <f t="shared" si="84"/>
        <v>1</v>
      </c>
      <c r="AK594" s="96">
        <f t="shared" si="88"/>
        <v>1</v>
      </c>
      <c r="AL594" s="64" t="s">
        <v>4072</v>
      </c>
    </row>
    <row r="595" spans="1:38" s="77" customFormat="1" ht="15.75" hidden="1" customHeight="1" x14ac:dyDescent="0.25">
      <c r="A595" s="64">
        <v>592</v>
      </c>
      <c r="B595" s="64" t="s">
        <v>896</v>
      </c>
      <c r="C595" s="64" t="s">
        <v>2348</v>
      </c>
      <c r="D595" s="64" t="s">
        <v>1225</v>
      </c>
      <c r="E595" s="59" t="s">
        <v>2351</v>
      </c>
      <c r="F595" s="64" t="s">
        <v>2352</v>
      </c>
      <c r="G595" s="64" t="s">
        <v>1228</v>
      </c>
      <c r="H595" s="82">
        <v>0.25</v>
      </c>
      <c r="I595" s="64" t="s">
        <v>786</v>
      </c>
      <c r="J595" s="64">
        <v>142</v>
      </c>
      <c r="K595" s="64">
        <v>124</v>
      </c>
      <c r="L595" s="70"/>
      <c r="M595" s="64">
        <v>74</v>
      </c>
      <c r="N595" s="64">
        <v>82</v>
      </c>
      <c r="O595" s="84"/>
      <c r="P595" s="64">
        <v>128</v>
      </c>
      <c r="Q595" s="64">
        <v>108</v>
      </c>
      <c r="R595" s="85"/>
      <c r="S595" s="64">
        <v>141</v>
      </c>
      <c r="T595" s="64">
        <v>138</v>
      </c>
      <c r="U595" s="59"/>
      <c r="V595" s="36">
        <v>131</v>
      </c>
      <c r="W595" s="36">
        <v>129</v>
      </c>
      <c r="X595" s="315"/>
      <c r="Y595" s="36"/>
      <c r="Z595" s="36"/>
      <c r="AA595" s="184"/>
      <c r="AB595" s="315"/>
      <c r="AC595" s="315"/>
      <c r="AD595" s="315"/>
      <c r="AE595" s="557"/>
      <c r="AF595" s="557"/>
      <c r="AG595" s="557"/>
      <c r="AH595" s="528">
        <f t="shared" si="89"/>
        <v>616</v>
      </c>
      <c r="AI595" s="107">
        <f t="shared" si="90"/>
        <v>581</v>
      </c>
      <c r="AJ595" s="417">
        <f>((AH595/AI595)-1)</f>
        <v>6.024096385542177E-2</v>
      </c>
      <c r="AK595" s="417">
        <f t="shared" si="88"/>
        <v>0.24096385542168708</v>
      </c>
      <c r="AL595" s="64" t="s">
        <v>4074</v>
      </c>
    </row>
    <row r="596" spans="1:38" s="77" customFormat="1" ht="15.75" hidden="1" customHeight="1" x14ac:dyDescent="0.25">
      <c r="A596" s="64">
        <v>593</v>
      </c>
      <c r="B596" s="64" t="s">
        <v>896</v>
      </c>
      <c r="C596" s="64" t="s">
        <v>2348</v>
      </c>
      <c r="D596" s="64" t="s">
        <v>1230</v>
      </c>
      <c r="E596" s="59" t="s">
        <v>2353</v>
      </c>
      <c r="F596" s="64" t="s">
        <v>2354</v>
      </c>
      <c r="G596" s="64" t="s">
        <v>1228</v>
      </c>
      <c r="H596" s="82">
        <v>1</v>
      </c>
      <c r="I596" s="64" t="s">
        <v>18</v>
      </c>
      <c r="J596" s="86">
        <v>54</v>
      </c>
      <c r="K596" s="86">
        <v>31</v>
      </c>
      <c r="L596" s="70"/>
      <c r="M596" s="64">
        <v>63</v>
      </c>
      <c r="N596" s="64">
        <v>28</v>
      </c>
      <c r="O596" s="84"/>
      <c r="P596" s="64">
        <v>68</v>
      </c>
      <c r="Q596" s="64">
        <v>31</v>
      </c>
      <c r="R596" s="85"/>
      <c r="S596" s="64">
        <v>60</v>
      </c>
      <c r="T596" s="64">
        <v>30</v>
      </c>
      <c r="U596" s="90"/>
      <c r="V596" s="36">
        <v>75</v>
      </c>
      <c r="W596" s="36">
        <v>31</v>
      </c>
      <c r="X596" s="315"/>
      <c r="Y596" s="36"/>
      <c r="Z596" s="36"/>
      <c r="AA596" s="184"/>
      <c r="AB596" s="315"/>
      <c r="AC596" s="315"/>
      <c r="AD596" s="315"/>
      <c r="AE596" s="557"/>
      <c r="AF596" s="557"/>
      <c r="AG596" s="557"/>
      <c r="AH596" s="528">
        <f t="shared" si="89"/>
        <v>320</v>
      </c>
      <c r="AI596" s="107">
        <f t="shared" si="90"/>
        <v>151</v>
      </c>
      <c r="AJ596" s="96">
        <f t="shared" ref="AJ596:AJ601" si="91">+AH596/AI596</f>
        <v>2.1192052980132452</v>
      </c>
      <c r="AK596" s="96">
        <f t="shared" ref="AK596:AK601" si="92">+AJ596/H596</f>
        <v>2.1192052980132452</v>
      </c>
      <c r="AL596" s="64" t="s">
        <v>4072</v>
      </c>
    </row>
    <row r="597" spans="1:38" s="77" customFormat="1" ht="15.75" hidden="1" customHeight="1" x14ac:dyDescent="0.25">
      <c r="A597" s="64">
        <v>594</v>
      </c>
      <c r="B597" s="64" t="s">
        <v>896</v>
      </c>
      <c r="C597" s="64" t="s">
        <v>2348</v>
      </c>
      <c r="D597" s="64" t="s">
        <v>8</v>
      </c>
      <c r="E597" s="59" t="s">
        <v>2355</v>
      </c>
      <c r="F597" s="64" t="s">
        <v>2356</v>
      </c>
      <c r="G597" s="64" t="s">
        <v>1228</v>
      </c>
      <c r="H597" s="82">
        <v>1</v>
      </c>
      <c r="I597" s="64" t="s">
        <v>18</v>
      </c>
      <c r="J597" s="64">
        <v>5</v>
      </c>
      <c r="K597" s="64">
        <v>5</v>
      </c>
      <c r="L597" s="70"/>
      <c r="M597" s="64">
        <v>4</v>
      </c>
      <c r="N597" s="64">
        <v>4</v>
      </c>
      <c r="O597" s="84"/>
      <c r="P597" s="64">
        <v>3</v>
      </c>
      <c r="Q597" s="64">
        <v>3</v>
      </c>
      <c r="R597" s="85"/>
      <c r="S597" s="64">
        <v>4</v>
      </c>
      <c r="T597" s="64">
        <v>4</v>
      </c>
      <c r="U597" s="90"/>
      <c r="V597" s="36">
        <v>11</v>
      </c>
      <c r="W597" s="36">
        <v>11</v>
      </c>
      <c r="X597" s="315"/>
      <c r="Y597" s="36"/>
      <c r="Z597" s="36"/>
      <c r="AA597" s="184"/>
      <c r="AB597" s="315"/>
      <c r="AC597" s="315"/>
      <c r="AD597" s="315"/>
      <c r="AE597" s="557"/>
      <c r="AF597" s="557"/>
      <c r="AG597" s="557"/>
      <c r="AH597" s="528">
        <f t="shared" si="89"/>
        <v>27</v>
      </c>
      <c r="AI597" s="107">
        <f t="shared" si="90"/>
        <v>27</v>
      </c>
      <c r="AJ597" s="96">
        <f t="shared" si="91"/>
        <v>1</v>
      </c>
      <c r="AK597" s="96">
        <f t="shared" si="92"/>
        <v>1</v>
      </c>
      <c r="AL597" s="64" t="s">
        <v>4072</v>
      </c>
    </row>
    <row r="598" spans="1:38" s="77" customFormat="1" ht="15.75" hidden="1" customHeight="1" x14ac:dyDescent="0.25">
      <c r="A598" s="64">
        <v>595</v>
      </c>
      <c r="B598" s="64" t="s">
        <v>896</v>
      </c>
      <c r="C598" s="64" t="s">
        <v>2348</v>
      </c>
      <c r="D598" s="64" t="s">
        <v>8</v>
      </c>
      <c r="E598" s="59" t="s">
        <v>2357</v>
      </c>
      <c r="F598" s="64" t="s">
        <v>2358</v>
      </c>
      <c r="G598" s="64" t="s">
        <v>1228</v>
      </c>
      <c r="H598" s="82">
        <v>1</v>
      </c>
      <c r="I598" s="64" t="s">
        <v>18</v>
      </c>
      <c r="J598" s="64">
        <v>51</v>
      </c>
      <c r="K598" s="64">
        <v>51</v>
      </c>
      <c r="L598" s="70"/>
      <c r="M598" s="64">
        <v>64</v>
      </c>
      <c r="N598" s="64">
        <v>64</v>
      </c>
      <c r="O598" s="84"/>
      <c r="P598" s="64">
        <v>46</v>
      </c>
      <c r="Q598" s="64">
        <v>31</v>
      </c>
      <c r="R598" s="85"/>
      <c r="S598" s="64">
        <v>39</v>
      </c>
      <c r="T598" s="64">
        <v>39</v>
      </c>
      <c r="U598" s="90"/>
      <c r="V598" s="36">
        <v>52</v>
      </c>
      <c r="W598" s="36">
        <v>52</v>
      </c>
      <c r="X598" s="315"/>
      <c r="Y598" s="36"/>
      <c r="Z598" s="36"/>
      <c r="AA598" s="184"/>
      <c r="AB598" s="315"/>
      <c r="AC598" s="315"/>
      <c r="AD598" s="315"/>
      <c r="AE598" s="557"/>
      <c r="AF598" s="557"/>
      <c r="AG598" s="557"/>
      <c r="AH598" s="528">
        <f t="shared" si="89"/>
        <v>252</v>
      </c>
      <c r="AI598" s="107">
        <f t="shared" si="90"/>
        <v>237</v>
      </c>
      <c r="AJ598" s="96">
        <f t="shared" si="91"/>
        <v>1.0632911392405062</v>
      </c>
      <c r="AK598" s="96">
        <f t="shared" si="92"/>
        <v>1.0632911392405062</v>
      </c>
      <c r="AL598" s="64" t="s">
        <v>4072</v>
      </c>
    </row>
    <row r="599" spans="1:38" s="77" customFormat="1" ht="15.75" hidden="1" customHeight="1" x14ac:dyDescent="0.25">
      <c r="A599" s="64">
        <v>596</v>
      </c>
      <c r="B599" s="64" t="s">
        <v>896</v>
      </c>
      <c r="C599" s="64" t="s">
        <v>2348</v>
      </c>
      <c r="D599" s="64" t="s">
        <v>1230</v>
      </c>
      <c r="E599" s="59" t="s">
        <v>1553</v>
      </c>
      <c r="F599" s="64" t="s">
        <v>2359</v>
      </c>
      <c r="G599" s="64" t="s">
        <v>1228</v>
      </c>
      <c r="H599" s="82">
        <v>1</v>
      </c>
      <c r="I599" s="64" t="s">
        <v>18</v>
      </c>
      <c r="J599" s="64">
        <v>72</v>
      </c>
      <c r="K599" s="64">
        <v>72</v>
      </c>
      <c r="L599" s="70"/>
      <c r="M599" s="64">
        <v>108</v>
      </c>
      <c r="N599" s="64">
        <v>108</v>
      </c>
      <c r="O599" s="84"/>
      <c r="P599" s="64">
        <v>106</v>
      </c>
      <c r="Q599" s="64">
        <v>31</v>
      </c>
      <c r="R599" s="85"/>
      <c r="S599" s="64">
        <v>78</v>
      </c>
      <c r="T599" s="64">
        <v>78</v>
      </c>
      <c r="U599" s="90"/>
      <c r="V599" s="36">
        <v>73</v>
      </c>
      <c r="W599" s="36">
        <v>73</v>
      </c>
      <c r="X599" s="315"/>
      <c r="Y599" s="36"/>
      <c r="Z599" s="36"/>
      <c r="AA599" s="184"/>
      <c r="AB599" s="315"/>
      <c r="AC599" s="315"/>
      <c r="AD599" s="315"/>
      <c r="AE599" s="557"/>
      <c r="AF599" s="557"/>
      <c r="AG599" s="557"/>
      <c r="AH599" s="528">
        <f t="shared" si="89"/>
        <v>437</v>
      </c>
      <c r="AI599" s="107">
        <f t="shared" si="90"/>
        <v>362</v>
      </c>
      <c r="AJ599" s="96">
        <f t="shared" si="91"/>
        <v>1.2071823204419889</v>
      </c>
      <c r="AK599" s="96">
        <f t="shared" si="92"/>
        <v>1.2071823204419889</v>
      </c>
      <c r="AL599" s="64" t="s">
        <v>4072</v>
      </c>
    </row>
    <row r="600" spans="1:38" s="77" customFormat="1" ht="15.75" hidden="1" customHeight="1" x14ac:dyDescent="0.25">
      <c r="A600" s="64">
        <v>597</v>
      </c>
      <c r="B600" s="64" t="s">
        <v>896</v>
      </c>
      <c r="C600" s="64" t="s">
        <v>2348</v>
      </c>
      <c r="D600" s="64" t="s">
        <v>8</v>
      </c>
      <c r="E600" s="59" t="s">
        <v>2360</v>
      </c>
      <c r="F600" s="64" t="s">
        <v>2361</v>
      </c>
      <c r="G600" s="64" t="s">
        <v>1228</v>
      </c>
      <c r="H600" s="82">
        <v>1</v>
      </c>
      <c r="I600" s="64" t="s">
        <v>18</v>
      </c>
      <c r="J600" s="64">
        <v>1</v>
      </c>
      <c r="K600" s="64">
        <v>1</v>
      </c>
      <c r="L600" s="70"/>
      <c r="M600" s="64">
        <v>1</v>
      </c>
      <c r="N600" s="64">
        <v>1</v>
      </c>
      <c r="O600" s="84"/>
      <c r="P600" s="64">
        <v>1</v>
      </c>
      <c r="Q600" s="64">
        <v>1</v>
      </c>
      <c r="R600" s="85"/>
      <c r="S600" s="64">
        <v>30</v>
      </c>
      <c r="T600" s="64">
        <v>30</v>
      </c>
      <c r="U600" s="90"/>
      <c r="V600" s="36">
        <v>1</v>
      </c>
      <c r="W600" s="36">
        <v>1</v>
      </c>
      <c r="X600" s="315"/>
      <c r="Y600" s="36"/>
      <c r="Z600" s="36"/>
      <c r="AA600" s="184"/>
      <c r="AB600" s="315"/>
      <c r="AC600" s="315"/>
      <c r="AD600" s="315"/>
      <c r="AE600" s="557"/>
      <c r="AF600" s="557"/>
      <c r="AG600" s="557"/>
      <c r="AH600" s="528">
        <f t="shared" si="89"/>
        <v>34</v>
      </c>
      <c r="AI600" s="107">
        <f t="shared" si="90"/>
        <v>34</v>
      </c>
      <c r="AJ600" s="96">
        <f t="shared" si="91"/>
        <v>1</v>
      </c>
      <c r="AK600" s="96">
        <f t="shared" si="92"/>
        <v>1</v>
      </c>
      <c r="AL600" s="64" t="s">
        <v>4072</v>
      </c>
    </row>
    <row r="601" spans="1:38" s="77" customFormat="1" ht="15.75" hidden="1" customHeight="1" x14ac:dyDescent="0.25">
      <c r="A601" s="64">
        <v>598</v>
      </c>
      <c r="B601" s="64" t="s">
        <v>896</v>
      </c>
      <c r="C601" s="64" t="s">
        <v>2348</v>
      </c>
      <c r="D601" s="64" t="s">
        <v>8</v>
      </c>
      <c r="E601" s="59" t="s">
        <v>2362</v>
      </c>
      <c r="F601" s="64" t="s">
        <v>2363</v>
      </c>
      <c r="G601" s="64" t="s">
        <v>1228</v>
      </c>
      <c r="H601" s="82">
        <v>1</v>
      </c>
      <c r="I601" s="64" t="s">
        <v>18</v>
      </c>
      <c r="J601" s="64">
        <v>4</v>
      </c>
      <c r="K601" s="64">
        <v>4</v>
      </c>
      <c r="L601" s="70"/>
      <c r="M601" s="64">
        <v>4</v>
      </c>
      <c r="N601" s="64">
        <v>4</v>
      </c>
      <c r="O601" s="84"/>
      <c r="P601" s="64">
        <v>4</v>
      </c>
      <c r="Q601" s="64">
        <v>4</v>
      </c>
      <c r="R601" s="85"/>
      <c r="S601" s="64">
        <v>4</v>
      </c>
      <c r="T601" s="64">
        <v>4</v>
      </c>
      <c r="U601" s="90"/>
      <c r="V601" s="36">
        <v>4</v>
      </c>
      <c r="W601" s="36">
        <v>4</v>
      </c>
      <c r="X601" s="315"/>
      <c r="Y601" s="36"/>
      <c r="Z601" s="36"/>
      <c r="AA601" s="184"/>
      <c r="AB601" s="315"/>
      <c r="AC601" s="315"/>
      <c r="AD601" s="315"/>
      <c r="AE601" s="557"/>
      <c r="AF601" s="557"/>
      <c r="AG601" s="557"/>
      <c r="AH601" s="528">
        <f t="shared" si="89"/>
        <v>20</v>
      </c>
      <c r="AI601" s="107">
        <f t="shared" si="90"/>
        <v>20</v>
      </c>
      <c r="AJ601" s="96">
        <f t="shared" si="91"/>
        <v>1</v>
      </c>
      <c r="AK601" s="96">
        <f t="shared" si="92"/>
        <v>1</v>
      </c>
      <c r="AL601" s="64" t="s">
        <v>4072</v>
      </c>
    </row>
    <row r="602" spans="1:38" s="77" customFormat="1" ht="15.75" hidden="1" customHeight="1" x14ac:dyDescent="0.25">
      <c r="A602" s="64">
        <v>599</v>
      </c>
      <c r="B602" s="64" t="s">
        <v>896</v>
      </c>
      <c r="C602" s="64" t="s">
        <v>2364</v>
      </c>
      <c r="D602" s="64" t="s">
        <v>1254</v>
      </c>
      <c r="E602" s="59" t="s">
        <v>2365</v>
      </c>
      <c r="F602" s="64" t="s">
        <v>2366</v>
      </c>
      <c r="G602" s="64" t="s">
        <v>1224</v>
      </c>
      <c r="H602" s="82">
        <v>1</v>
      </c>
      <c r="I602" s="64" t="s">
        <v>18</v>
      </c>
      <c r="J602" s="68">
        <v>0</v>
      </c>
      <c r="K602" s="68">
        <v>0</v>
      </c>
      <c r="L602" s="83" t="s">
        <v>26</v>
      </c>
      <c r="M602" s="68">
        <v>0</v>
      </c>
      <c r="N602" s="68">
        <v>0</v>
      </c>
      <c r="O602" s="67" t="s">
        <v>26</v>
      </c>
      <c r="P602" s="68">
        <v>0</v>
      </c>
      <c r="Q602" s="68">
        <v>0</v>
      </c>
      <c r="R602" s="67" t="s">
        <v>26</v>
      </c>
      <c r="S602" s="86"/>
      <c r="T602" s="86"/>
      <c r="U602" s="90"/>
      <c r="V602" s="36"/>
      <c r="W602" s="36"/>
      <c r="X602" s="315"/>
      <c r="Y602" s="36"/>
      <c r="Z602" s="36"/>
      <c r="AA602" s="184"/>
      <c r="AB602" s="315"/>
      <c r="AC602" s="315"/>
      <c r="AD602" s="315"/>
      <c r="AE602" s="557"/>
      <c r="AF602" s="557"/>
      <c r="AG602" s="557"/>
      <c r="AH602" s="527"/>
      <c r="AI602" s="64"/>
      <c r="AJ602" s="96"/>
      <c r="AK602" s="96"/>
      <c r="AL602" s="64" t="s">
        <v>4070</v>
      </c>
    </row>
    <row r="603" spans="1:38" s="77" customFormat="1" ht="15.75" hidden="1" customHeight="1" x14ac:dyDescent="0.25">
      <c r="A603" s="64">
        <v>600</v>
      </c>
      <c r="B603" s="64" t="s">
        <v>896</v>
      </c>
      <c r="C603" s="64" t="s">
        <v>2364</v>
      </c>
      <c r="D603" s="64" t="s">
        <v>1225</v>
      </c>
      <c r="E603" s="59" t="s">
        <v>2367</v>
      </c>
      <c r="F603" s="64" t="s">
        <v>2368</v>
      </c>
      <c r="G603" s="64" t="s">
        <v>1224</v>
      </c>
      <c r="H603" s="82">
        <v>0.1</v>
      </c>
      <c r="I603" s="64" t="s">
        <v>786</v>
      </c>
      <c r="J603" s="68">
        <v>0</v>
      </c>
      <c r="K603" s="68">
        <v>0</v>
      </c>
      <c r="L603" s="83" t="s">
        <v>26</v>
      </c>
      <c r="M603" s="68">
        <v>0</v>
      </c>
      <c r="N603" s="68">
        <v>0</v>
      </c>
      <c r="O603" s="67" t="s">
        <v>26</v>
      </c>
      <c r="P603" s="68">
        <v>0</v>
      </c>
      <c r="Q603" s="68">
        <v>0</v>
      </c>
      <c r="R603" s="67" t="s">
        <v>26</v>
      </c>
      <c r="S603" s="68">
        <v>0</v>
      </c>
      <c r="T603" s="68">
        <v>0</v>
      </c>
      <c r="U603" s="67" t="s">
        <v>26</v>
      </c>
      <c r="V603" s="68">
        <v>0</v>
      </c>
      <c r="W603" s="68">
        <v>0</v>
      </c>
      <c r="X603" s="67" t="s">
        <v>26</v>
      </c>
      <c r="Y603" s="68">
        <v>0</v>
      </c>
      <c r="Z603" s="68">
        <v>0</v>
      </c>
      <c r="AA603" s="452" t="s">
        <v>26</v>
      </c>
      <c r="AB603" s="59"/>
      <c r="AC603" s="59"/>
      <c r="AD603" s="59"/>
      <c r="AE603" s="556"/>
      <c r="AF603" s="556"/>
      <c r="AG603" s="556"/>
      <c r="AH603" s="529"/>
      <c r="AI603" s="88"/>
      <c r="AJ603" s="417"/>
      <c r="AK603" s="417"/>
      <c r="AL603" s="88" t="s">
        <v>4070</v>
      </c>
    </row>
    <row r="604" spans="1:38" s="77" customFormat="1" ht="15.75" hidden="1" customHeight="1" x14ac:dyDescent="0.25">
      <c r="A604" s="64">
        <v>601</v>
      </c>
      <c r="B604" s="64" t="s">
        <v>896</v>
      </c>
      <c r="C604" s="64" t="s">
        <v>2364</v>
      </c>
      <c r="D604" s="64" t="s">
        <v>1230</v>
      </c>
      <c r="E604" s="59" t="s">
        <v>2369</v>
      </c>
      <c r="F604" s="64" t="s">
        <v>2370</v>
      </c>
      <c r="G604" s="64" t="s">
        <v>1238</v>
      </c>
      <c r="H604" s="82">
        <v>1</v>
      </c>
      <c r="I604" s="64" t="s">
        <v>18</v>
      </c>
      <c r="J604" s="68">
        <v>0</v>
      </c>
      <c r="K604" s="68">
        <v>0</v>
      </c>
      <c r="L604" s="83" t="s">
        <v>26</v>
      </c>
      <c r="M604" s="68">
        <v>0</v>
      </c>
      <c r="N604" s="68">
        <v>0</v>
      </c>
      <c r="O604" s="67" t="s">
        <v>26</v>
      </c>
      <c r="P604" s="64">
        <v>3</v>
      </c>
      <c r="Q604" s="68">
        <v>3</v>
      </c>
      <c r="R604" s="85" t="s">
        <v>3641</v>
      </c>
      <c r="S604" s="68">
        <v>0</v>
      </c>
      <c r="T604" s="68">
        <v>0</v>
      </c>
      <c r="U604" s="67" t="s">
        <v>26</v>
      </c>
      <c r="V604" s="68">
        <v>0</v>
      </c>
      <c r="W604" s="68">
        <v>0</v>
      </c>
      <c r="X604" s="67" t="s">
        <v>26</v>
      </c>
      <c r="Y604" s="36">
        <v>3</v>
      </c>
      <c r="Z604" s="68">
        <v>3</v>
      </c>
      <c r="AA604" s="184" t="s">
        <v>3641</v>
      </c>
      <c r="AB604" s="315"/>
      <c r="AC604" s="315"/>
      <c r="AD604" s="315"/>
      <c r="AE604" s="557"/>
      <c r="AF604" s="557"/>
      <c r="AG604" s="557"/>
      <c r="AH604" s="528">
        <f t="shared" ref="AH604:AI607" si="93">J604+M604+P604+S604+V604+Y604</f>
        <v>6</v>
      </c>
      <c r="AI604" s="107">
        <f t="shared" si="93"/>
        <v>6</v>
      </c>
      <c r="AJ604" s="96">
        <f t="shared" ref="AJ604:AJ644" si="94">+AH604/AI604</f>
        <v>1</v>
      </c>
      <c r="AK604" s="96">
        <f>+AJ604/H604</f>
        <v>1</v>
      </c>
      <c r="AL604" s="64" t="s">
        <v>4072</v>
      </c>
    </row>
    <row r="605" spans="1:38" s="77" customFormat="1" ht="15.75" hidden="1" customHeight="1" x14ac:dyDescent="0.25">
      <c r="A605" s="64">
        <v>602</v>
      </c>
      <c r="B605" s="64" t="s">
        <v>896</v>
      </c>
      <c r="C605" s="64" t="s">
        <v>2364</v>
      </c>
      <c r="D605" s="64" t="s">
        <v>8</v>
      </c>
      <c r="E605" s="59" t="s">
        <v>2371</v>
      </c>
      <c r="F605" s="64" t="s">
        <v>2372</v>
      </c>
      <c r="G605" s="64" t="s">
        <v>1224</v>
      </c>
      <c r="H605" s="82">
        <v>1</v>
      </c>
      <c r="I605" s="64" t="s">
        <v>18</v>
      </c>
      <c r="J605" s="68">
        <v>0</v>
      </c>
      <c r="K605" s="68">
        <v>0</v>
      </c>
      <c r="L605" s="83" t="s">
        <v>26</v>
      </c>
      <c r="M605" s="68">
        <v>0</v>
      </c>
      <c r="N605" s="68">
        <v>0</v>
      </c>
      <c r="O605" s="83" t="s">
        <v>26</v>
      </c>
      <c r="P605" s="86">
        <v>1</v>
      </c>
      <c r="Q605" s="68">
        <v>1</v>
      </c>
      <c r="R605" s="85"/>
      <c r="S605" s="68">
        <v>0</v>
      </c>
      <c r="T605" s="68">
        <v>0</v>
      </c>
      <c r="U605" s="83" t="s">
        <v>26</v>
      </c>
      <c r="V605" s="68">
        <v>0</v>
      </c>
      <c r="W605" s="68">
        <v>0</v>
      </c>
      <c r="X605" s="83" t="s">
        <v>26</v>
      </c>
      <c r="Y605" s="68">
        <v>0</v>
      </c>
      <c r="Z605" s="68">
        <v>0</v>
      </c>
      <c r="AA605" s="510" t="s">
        <v>26</v>
      </c>
      <c r="AB605" s="59"/>
      <c r="AC605" s="59"/>
      <c r="AD605" s="59"/>
      <c r="AE605" s="556"/>
      <c r="AF605" s="556"/>
      <c r="AG605" s="556"/>
      <c r="AH605" s="528">
        <f t="shared" si="93"/>
        <v>1</v>
      </c>
      <c r="AI605" s="107">
        <f t="shared" si="93"/>
        <v>1</v>
      </c>
      <c r="AJ605" s="96">
        <f t="shared" si="94"/>
        <v>1</v>
      </c>
      <c r="AK605" s="96">
        <f>+AJ605/H605</f>
        <v>1</v>
      </c>
      <c r="AL605" s="64" t="s">
        <v>4072</v>
      </c>
    </row>
    <row r="606" spans="1:38" s="77" customFormat="1" ht="15.75" hidden="1" customHeight="1" x14ac:dyDescent="0.25">
      <c r="A606" s="64">
        <v>603</v>
      </c>
      <c r="B606" s="64" t="s">
        <v>896</v>
      </c>
      <c r="C606" s="64" t="s">
        <v>2364</v>
      </c>
      <c r="D606" s="64" t="s">
        <v>8</v>
      </c>
      <c r="E606" s="59" t="s">
        <v>2373</v>
      </c>
      <c r="F606" s="64" t="s">
        <v>2374</v>
      </c>
      <c r="G606" s="64" t="s">
        <v>1238</v>
      </c>
      <c r="H606" s="82">
        <v>1</v>
      </c>
      <c r="I606" s="64" t="s">
        <v>18</v>
      </c>
      <c r="J606" s="68">
        <v>0</v>
      </c>
      <c r="K606" s="68">
        <v>0</v>
      </c>
      <c r="L606" s="83" t="s">
        <v>26</v>
      </c>
      <c r="M606" s="68">
        <v>0</v>
      </c>
      <c r="N606" s="68">
        <v>0</v>
      </c>
      <c r="O606" s="67" t="s">
        <v>26</v>
      </c>
      <c r="P606" s="68">
        <v>0</v>
      </c>
      <c r="Q606" s="68">
        <v>0</v>
      </c>
      <c r="R606" s="67" t="s">
        <v>26</v>
      </c>
      <c r="S606" s="64">
        <v>11</v>
      </c>
      <c r="T606" s="64">
        <v>11</v>
      </c>
      <c r="U606" s="90" t="s">
        <v>3642</v>
      </c>
      <c r="V606" s="68">
        <v>0</v>
      </c>
      <c r="W606" s="68">
        <v>0</v>
      </c>
      <c r="X606" s="67" t="s">
        <v>26</v>
      </c>
      <c r="Y606" s="68">
        <v>0</v>
      </c>
      <c r="Z606" s="68">
        <v>0</v>
      </c>
      <c r="AA606" s="452" t="s">
        <v>26</v>
      </c>
      <c r="AB606" s="59"/>
      <c r="AC606" s="59"/>
      <c r="AD606" s="59"/>
      <c r="AE606" s="556"/>
      <c r="AF606" s="556"/>
      <c r="AG606" s="556"/>
      <c r="AH606" s="528">
        <f t="shared" si="93"/>
        <v>11</v>
      </c>
      <c r="AI606" s="107">
        <f t="shared" si="93"/>
        <v>11</v>
      </c>
      <c r="AJ606" s="96">
        <f t="shared" si="94"/>
        <v>1</v>
      </c>
      <c r="AK606" s="96">
        <f>+AJ606/H606</f>
        <v>1</v>
      </c>
      <c r="AL606" s="64" t="s">
        <v>4072</v>
      </c>
    </row>
    <row r="607" spans="1:38" s="77" customFormat="1" ht="15.75" hidden="1" customHeight="1" x14ac:dyDescent="0.25">
      <c r="A607" s="64">
        <v>604</v>
      </c>
      <c r="B607" s="64" t="s">
        <v>896</v>
      </c>
      <c r="C607" s="64" t="s">
        <v>2364</v>
      </c>
      <c r="D607" s="64" t="s">
        <v>8</v>
      </c>
      <c r="E607" s="59" t="s">
        <v>2375</v>
      </c>
      <c r="F607" s="64" t="s">
        <v>2376</v>
      </c>
      <c r="G607" s="64" t="s">
        <v>1224</v>
      </c>
      <c r="H607" s="82">
        <v>1</v>
      </c>
      <c r="I607" s="64" t="s">
        <v>18</v>
      </c>
      <c r="J607" s="68">
        <v>0</v>
      </c>
      <c r="K607" s="68">
        <v>0</v>
      </c>
      <c r="L607" s="83" t="s">
        <v>26</v>
      </c>
      <c r="M607" s="68">
        <v>0</v>
      </c>
      <c r="N607" s="68">
        <v>0</v>
      </c>
      <c r="O607" s="67" t="s">
        <v>26</v>
      </c>
      <c r="P607" s="68">
        <v>0</v>
      </c>
      <c r="Q607" s="68">
        <v>0</v>
      </c>
      <c r="R607" s="67" t="s">
        <v>26</v>
      </c>
      <c r="S607" s="64">
        <v>17</v>
      </c>
      <c r="T607" s="64">
        <v>17</v>
      </c>
      <c r="U607" s="90" t="s">
        <v>3642</v>
      </c>
      <c r="V607" s="68">
        <v>0</v>
      </c>
      <c r="W607" s="68">
        <v>0</v>
      </c>
      <c r="X607" s="67" t="s">
        <v>26</v>
      </c>
      <c r="Y607" s="68">
        <v>0</v>
      </c>
      <c r="Z607" s="68">
        <v>0</v>
      </c>
      <c r="AA607" s="452" t="s">
        <v>26</v>
      </c>
      <c r="AB607" s="59"/>
      <c r="AC607" s="59"/>
      <c r="AD607" s="59"/>
      <c r="AE607" s="556"/>
      <c r="AF607" s="556"/>
      <c r="AG607" s="556"/>
      <c r="AH607" s="528">
        <f t="shared" si="93"/>
        <v>17</v>
      </c>
      <c r="AI607" s="107">
        <f t="shared" si="93"/>
        <v>17</v>
      </c>
      <c r="AJ607" s="96">
        <f t="shared" si="94"/>
        <v>1</v>
      </c>
      <c r="AK607" s="96">
        <f>+AJ607/H607</f>
        <v>1</v>
      </c>
      <c r="AL607" s="64" t="s">
        <v>4072</v>
      </c>
    </row>
    <row r="608" spans="1:38" s="77" customFormat="1" ht="15.75" hidden="1" customHeight="1" x14ac:dyDescent="0.25">
      <c r="A608" s="64">
        <v>605</v>
      </c>
      <c r="B608" s="64" t="s">
        <v>896</v>
      </c>
      <c r="C608" s="64" t="s">
        <v>2364</v>
      </c>
      <c r="D608" s="64" t="s">
        <v>1230</v>
      </c>
      <c r="E608" s="59" t="s">
        <v>2377</v>
      </c>
      <c r="F608" s="64" t="s">
        <v>2378</v>
      </c>
      <c r="G608" s="64" t="s">
        <v>1224</v>
      </c>
      <c r="H608" s="82">
        <v>1</v>
      </c>
      <c r="I608" s="64" t="s">
        <v>18</v>
      </c>
      <c r="J608" s="68">
        <v>0</v>
      </c>
      <c r="K608" s="68">
        <v>0</v>
      </c>
      <c r="L608" s="83" t="s">
        <v>26</v>
      </c>
      <c r="M608" s="68">
        <v>0</v>
      </c>
      <c r="N608" s="68">
        <v>0</v>
      </c>
      <c r="O608" s="67" t="s">
        <v>26</v>
      </c>
      <c r="P608" s="68">
        <v>0</v>
      </c>
      <c r="Q608" s="68">
        <v>0</v>
      </c>
      <c r="R608" s="67" t="s">
        <v>26</v>
      </c>
      <c r="S608" s="68">
        <v>0</v>
      </c>
      <c r="T608" s="68">
        <v>0</v>
      </c>
      <c r="U608" s="67" t="s">
        <v>26</v>
      </c>
      <c r="V608" s="68">
        <v>0</v>
      </c>
      <c r="W608" s="68">
        <v>0</v>
      </c>
      <c r="X608" s="67" t="s">
        <v>26</v>
      </c>
      <c r="Y608" s="68">
        <v>0</v>
      </c>
      <c r="Z608" s="68">
        <v>0</v>
      </c>
      <c r="AA608" s="452" t="s">
        <v>26</v>
      </c>
      <c r="AB608" s="59"/>
      <c r="AC608" s="59"/>
      <c r="AD608" s="59"/>
      <c r="AE608" s="556"/>
      <c r="AF608" s="556"/>
      <c r="AG608" s="556"/>
      <c r="AH608" s="527"/>
      <c r="AI608" s="64"/>
      <c r="AJ608" s="96"/>
      <c r="AK608" s="96"/>
      <c r="AL608" s="64" t="s">
        <v>4070</v>
      </c>
    </row>
    <row r="609" spans="1:38" s="77" customFormat="1" ht="15.75" hidden="1" customHeight="1" x14ac:dyDescent="0.25">
      <c r="A609" s="64">
        <v>606</v>
      </c>
      <c r="B609" s="64" t="s">
        <v>896</v>
      </c>
      <c r="C609" s="64" t="s">
        <v>2364</v>
      </c>
      <c r="D609" s="64" t="s">
        <v>8</v>
      </c>
      <c r="E609" s="59" t="s">
        <v>2379</v>
      </c>
      <c r="F609" s="64" t="s">
        <v>2380</v>
      </c>
      <c r="G609" s="64" t="s">
        <v>1238</v>
      </c>
      <c r="H609" s="82">
        <v>1</v>
      </c>
      <c r="I609" s="64" t="s">
        <v>18</v>
      </c>
      <c r="J609" s="68">
        <v>0</v>
      </c>
      <c r="K609" s="68">
        <v>0</v>
      </c>
      <c r="L609" s="83" t="s">
        <v>26</v>
      </c>
      <c r="M609" s="68">
        <v>0</v>
      </c>
      <c r="N609" s="68">
        <v>0</v>
      </c>
      <c r="O609" s="67" t="s">
        <v>26</v>
      </c>
      <c r="P609" s="86">
        <v>1</v>
      </c>
      <c r="Q609" s="68">
        <v>1</v>
      </c>
      <c r="R609" s="85"/>
      <c r="S609" s="68">
        <v>0</v>
      </c>
      <c r="T609" s="68">
        <v>0</v>
      </c>
      <c r="U609" s="67" t="s">
        <v>26</v>
      </c>
      <c r="V609" s="68">
        <v>0</v>
      </c>
      <c r="W609" s="68">
        <v>0</v>
      </c>
      <c r="X609" s="67" t="s">
        <v>26</v>
      </c>
      <c r="Y609" s="64">
        <v>1</v>
      </c>
      <c r="Z609" s="68">
        <v>1</v>
      </c>
      <c r="AA609" s="184"/>
      <c r="AB609" s="315"/>
      <c r="AC609" s="315"/>
      <c r="AD609" s="315"/>
      <c r="AE609" s="557"/>
      <c r="AF609" s="557"/>
      <c r="AG609" s="557"/>
      <c r="AH609" s="528">
        <f t="shared" ref="AH609:AI622" si="95">J609+M609+P609+S609+V609+Y609</f>
        <v>2</v>
      </c>
      <c r="AI609" s="107">
        <f t="shared" si="95"/>
        <v>2</v>
      </c>
      <c r="AJ609" s="96">
        <f t="shared" si="94"/>
        <v>1</v>
      </c>
      <c r="AK609" s="96">
        <f t="shared" ref="AK609:AK646" si="96">+AJ609/H609</f>
        <v>1</v>
      </c>
      <c r="AL609" s="64" t="s">
        <v>4072</v>
      </c>
    </row>
    <row r="610" spans="1:38" s="77" customFormat="1" ht="15.75" hidden="1" customHeight="1" x14ac:dyDescent="0.25">
      <c r="A610" s="64">
        <v>607</v>
      </c>
      <c r="B610" s="64" t="s">
        <v>896</v>
      </c>
      <c r="C610" s="64" t="s">
        <v>2364</v>
      </c>
      <c r="D610" s="64" t="s">
        <v>8</v>
      </c>
      <c r="E610" s="59" t="s">
        <v>2381</v>
      </c>
      <c r="F610" s="64" t="s">
        <v>2382</v>
      </c>
      <c r="G610" s="64" t="s">
        <v>1238</v>
      </c>
      <c r="H610" s="82">
        <v>1</v>
      </c>
      <c r="I610" s="64" t="s">
        <v>18</v>
      </c>
      <c r="J610" s="68">
        <v>0</v>
      </c>
      <c r="K610" s="68">
        <v>0</v>
      </c>
      <c r="L610" s="83" t="s">
        <v>26</v>
      </c>
      <c r="M610" s="68">
        <v>0</v>
      </c>
      <c r="N610" s="68">
        <v>0</v>
      </c>
      <c r="O610" s="67" t="s">
        <v>26</v>
      </c>
      <c r="P610" s="86">
        <v>1</v>
      </c>
      <c r="Q610" s="68">
        <v>1</v>
      </c>
      <c r="R610" s="85"/>
      <c r="S610" s="68">
        <v>0</v>
      </c>
      <c r="T610" s="68">
        <v>0</v>
      </c>
      <c r="U610" s="83" t="s">
        <v>26</v>
      </c>
      <c r="V610" s="68">
        <v>0</v>
      </c>
      <c r="W610" s="68">
        <v>0</v>
      </c>
      <c r="X610" s="83" t="s">
        <v>26</v>
      </c>
      <c r="Y610" s="64">
        <v>1</v>
      </c>
      <c r="Z610" s="68">
        <v>1</v>
      </c>
      <c r="AA610" s="184"/>
      <c r="AB610" s="315"/>
      <c r="AC610" s="315"/>
      <c r="AD610" s="315"/>
      <c r="AE610" s="557"/>
      <c r="AF610" s="557"/>
      <c r="AG610" s="557"/>
      <c r="AH610" s="528">
        <f t="shared" si="95"/>
        <v>2</v>
      </c>
      <c r="AI610" s="107">
        <f t="shared" si="95"/>
        <v>2</v>
      </c>
      <c r="AJ610" s="96">
        <f t="shared" si="94"/>
        <v>1</v>
      </c>
      <c r="AK610" s="96">
        <f t="shared" si="96"/>
        <v>1</v>
      </c>
      <c r="AL610" s="64" t="s">
        <v>4072</v>
      </c>
    </row>
    <row r="611" spans="1:38" s="77" customFormat="1" ht="15.75" hidden="1" customHeight="1" x14ac:dyDescent="0.25">
      <c r="A611" s="64">
        <v>608</v>
      </c>
      <c r="B611" s="64" t="s">
        <v>689</v>
      </c>
      <c r="C611" s="64" t="s">
        <v>2383</v>
      </c>
      <c r="D611" s="64" t="s">
        <v>1254</v>
      </c>
      <c r="E611" s="59" t="s">
        <v>2384</v>
      </c>
      <c r="F611" s="64" t="s">
        <v>2385</v>
      </c>
      <c r="G611" s="64" t="s">
        <v>1257</v>
      </c>
      <c r="H611" s="82">
        <v>1</v>
      </c>
      <c r="I611" s="64" t="s">
        <v>18</v>
      </c>
      <c r="J611" s="68">
        <v>0</v>
      </c>
      <c r="K611" s="68">
        <v>0</v>
      </c>
      <c r="L611" s="83" t="s">
        <v>26</v>
      </c>
      <c r="M611" s="68">
        <v>0</v>
      </c>
      <c r="N611" s="68">
        <v>0</v>
      </c>
      <c r="O611" s="67" t="s">
        <v>26</v>
      </c>
      <c r="P611" s="68">
        <v>0</v>
      </c>
      <c r="Q611" s="68">
        <v>0</v>
      </c>
      <c r="R611" s="67" t="s">
        <v>26</v>
      </c>
      <c r="S611" s="68">
        <v>0</v>
      </c>
      <c r="T611" s="68">
        <v>0</v>
      </c>
      <c r="U611" s="67" t="s">
        <v>26</v>
      </c>
      <c r="V611" s="68">
        <v>0</v>
      </c>
      <c r="W611" s="68">
        <v>0</v>
      </c>
      <c r="X611" s="67" t="s">
        <v>26</v>
      </c>
      <c r="Y611" s="32">
        <v>1</v>
      </c>
      <c r="Z611" s="32">
        <v>1</v>
      </c>
      <c r="AA611" s="235"/>
      <c r="AB611" s="59"/>
      <c r="AC611" s="59"/>
      <c r="AD611" s="59"/>
      <c r="AE611" s="556"/>
      <c r="AF611" s="556"/>
      <c r="AG611" s="556"/>
      <c r="AH611" s="527">
        <f t="shared" si="95"/>
        <v>1</v>
      </c>
      <c r="AI611" s="64">
        <f t="shared" si="95"/>
        <v>1</v>
      </c>
      <c r="AJ611" s="96">
        <f t="shared" si="94"/>
        <v>1</v>
      </c>
      <c r="AK611" s="96">
        <f t="shared" si="96"/>
        <v>1</v>
      </c>
      <c r="AL611" s="64" t="s">
        <v>4072</v>
      </c>
    </row>
    <row r="612" spans="1:38" s="77" customFormat="1" ht="15.75" hidden="1" customHeight="1" x14ac:dyDescent="0.25">
      <c r="A612" s="64">
        <v>609</v>
      </c>
      <c r="B612" s="64" t="s">
        <v>689</v>
      </c>
      <c r="C612" s="64" t="s">
        <v>2383</v>
      </c>
      <c r="D612" s="64" t="s">
        <v>1225</v>
      </c>
      <c r="E612" s="90" t="s">
        <v>3704</v>
      </c>
      <c r="F612" s="86" t="s">
        <v>3705</v>
      </c>
      <c r="G612" s="86" t="s">
        <v>1257</v>
      </c>
      <c r="H612" s="82">
        <v>1</v>
      </c>
      <c r="I612" s="64" t="s">
        <v>18</v>
      </c>
      <c r="J612" s="68">
        <v>0</v>
      </c>
      <c r="K612" s="68">
        <v>0</v>
      </c>
      <c r="L612" s="83" t="s">
        <v>26</v>
      </c>
      <c r="M612" s="68">
        <v>0</v>
      </c>
      <c r="N612" s="68">
        <v>0</v>
      </c>
      <c r="O612" s="67" t="s">
        <v>26</v>
      </c>
      <c r="P612" s="68">
        <v>0</v>
      </c>
      <c r="Q612" s="68">
        <v>0</v>
      </c>
      <c r="R612" s="67" t="s">
        <v>26</v>
      </c>
      <c r="S612" s="68">
        <v>0</v>
      </c>
      <c r="T612" s="68">
        <v>0</v>
      </c>
      <c r="U612" s="67" t="s">
        <v>26</v>
      </c>
      <c r="V612" s="68">
        <v>0</v>
      </c>
      <c r="W612" s="68">
        <v>0</v>
      </c>
      <c r="X612" s="67" t="s">
        <v>26</v>
      </c>
      <c r="Y612" s="32">
        <v>1</v>
      </c>
      <c r="Z612" s="32">
        <v>1</v>
      </c>
      <c r="AA612" s="235"/>
      <c r="AB612" s="59"/>
      <c r="AC612" s="59"/>
      <c r="AD612" s="59"/>
      <c r="AE612" s="556"/>
      <c r="AF612" s="556"/>
      <c r="AG612" s="556"/>
      <c r="AH612" s="527">
        <f t="shared" si="95"/>
        <v>1</v>
      </c>
      <c r="AI612" s="64">
        <f t="shared" si="95"/>
        <v>1</v>
      </c>
      <c r="AJ612" s="96">
        <f t="shared" si="94"/>
        <v>1</v>
      </c>
      <c r="AK612" s="96">
        <f t="shared" si="96"/>
        <v>1</v>
      </c>
      <c r="AL612" s="64" t="s">
        <v>4072</v>
      </c>
    </row>
    <row r="613" spans="1:38" s="77" customFormat="1" ht="15.75" hidden="1" customHeight="1" x14ac:dyDescent="0.25">
      <c r="A613" s="64">
        <v>610</v>
      </c>
      <c r="B613" s="64" t="s">
        <v>689</v>
      </c>
      <c r="C613" s="64" t="s">
        <v>2383</v>
      </c>
      <c r="D613" s="64" t="s">
        <v>1230</v>
      </c>
      <c r="E613" s="59" t="s">
        <v>2386</v>
      </c>
      <c r="F613" s="64" t="s">
        <v>2387</v>
      </c>
      <c r="G613" s="64" t="s">
        <v>1228</v>
      </c>
      <c r="H613" s="82">
        <v>1</v>
      </c>
      <c r="I613" s="64" t="s">
        <v>18</v>
      </c>
      <c r="J613" s="68">
        <v>0</v>
      </c>
      <c r="K613" s="68">
        <v>0</v>
      </c>
      <c r="L613" s="83" t="s">
        <v>26</v>
      </c>
      <c r="M613" s="68">
        <v>0</v>
      </c>
      <c r="N613" s="68">
        <v>0</v>
      </c>
      <c r="O613" s="67" t="s">
        <v>26</v>
      </c>
      <c r="P613" s="68">
        <v>0</v>
      </c>
      <c r="Q613" s="68">
        <v>0</v>
      </c>
      <c r="R613" s="67" t="s">
        <v>26</v>
      </c>
      <c r="S613" s="68">
        <v>0</v>
      </c>
      <c r="T613" s="68">
        <v>0</v>
      </c>
      <c r="U613" s="67" t="s">
        <v>26</v>
      </c>
      <c r="V613" s="68">
        <v>0</v>
      </c>
      <c r="W613" s="68">
        <v>0</v>
      </c>
      <c r="X613" s="67" t="s">
        <v>26</v>
      </c>
      <c r="Y613" s="32">
        <v>0</v>
      </c>
      <c r="Z613" s="32">
        <v>0</v>
      </c>
      <c r="AA613" s="235"/>
      <c r="AB613" s="59"/>
      <c r="AC613" s="59"/>
      <c r="AD613" s="59"/>
      <c r="AE613" s="556"/>
      <c r="AF613" s="556"/>
      <c r="AG613" s="556"/>
      <c r="AH613" s="527">
        <f t="shared" si="95"/>
        <v>0</v>
      </c>
      <c r="AI613" s="64">
        <f t="shared" si="95"/>
        <v>0</v>
      </c>
      <c r="AJ613" s="69" t="e">
        <f t="shared" si="94"/>
        <v>#DIV/0!</v>
      </c>
      <c r="AK613" s="69" t="e">
        <f t="shared" si="96"/>
        <v>#DIV/0!</v>
      </c>
      <c r="AL613" s="64" t="s">
        <v>4071</v>
      </c>
    </row>
    <row r="614" spans="1:38" s="77" customFormat="1" ht="15.75" hidden="1" customHeight="1" x14ac:dyDescent="0.25">
      <c r="A614" s="64">
        <v>611</v>
      </c>
      <c r="B614" s="64" t="s">
        <v>689</v>
      </c>
      <c r="C614" s="64" t="s">
        <v>2383</v>
      </c>
      <c r="D614" s="64" t="s">
        <v>8</v>
      </c>
      <c r="E614" s="59" t="s">
        <v>2388</v>
      </c>
      <c r="F614" s="64" t="s">
        <v>2389</v>
      </c>
      <c r="G614" s="64" t="s">
        <v>1257</v>
      </c>
      <c r="H614" s="82">
        <v>1</v>
      </c>
      <c r="I614" s="64" t="s">
        <v>18</v>
      </c>
      <c r="J614" s="68">
        <v>0</v>
      </c>
      <c r="K614" s="68">
        <v>0</v>
      </c>
      <c r="L614" s="83" t="s">
        <v>26</v>
      </c>
      <c r="M614" s="68">
        <v>0</v>
      </c>
      <c r="N614" s="68">
        <v>0</v>
      </c>
      <c r="O614" s="67" t="s">
        <v>26</v>
      </c>
      <c r="P614" s="64">
        <v>0</v>
      </c>
      <c r="Q614" s="64">
        <v>0</v>
      </c>
      <c r="R614" s="76"/>
      <c r="S614" s="68">
        <v>0</v>
      </c>
      <c r="T614" s="68">
        <v>0</v>
      </c>
      <c r="U614" s="67" t="s">
        <v>26</v>
      </c>
      <c r="V614" s="68">
        <v>0</v>
      </c>
      <c r="W614" s="68">
        <v>0</v>
      </c>
      <c r="X614" s="67" t="s">
        <v>26</v>
      </c>
      <c r="Y614" s="32">
        <v>2</v>
      </c>
      <c r="Z614" s="32">
        <v>2</v>
      </c>
      <c r="AA614" s="235"/>
      <c r="AB614" s="59"/>
      <c r="AC614" s="59"/>
      <c r="AD614" s="59"/>
      <c r="AE614" s="556"/>
      <c r="AF614" s="556"/>
      <c r="AG614" s="556"/>
      <c r="AH614" s="527">
        <f t="shared" si="95"/>
        <v>2</v>
      </c>
      <c r="AI614" s="64">
        <f t="shared" si="95"/>
        <v>2</v>
      </c>
      <c r="AJ614" s="96">
        <f t="shared" si="94"/>
        <v>1</v>
      </c>
      <c r="AK614" s="96">
        <f t="shared" si="96"/>
        <v>1</v>
      </c>
      <c r="AL614" s="64" t="s">
        <v>4072</v>
      </c>
    </row>
    <row r="615" spans="1:38" s="77" customFormat="1" ht="15.75" hidden="1" customHeight="1" x14ac:dyDescent="0.25">
      <c r="A615" s="64">
        <v>612</v>
      </c>
      <c r="B615" s="64" t="s">
        <v>689</v>
      </c>
      <c r="C615" s="64" t="s">
        <v>2383</v>
      </c>
      <c r="D615" s="64" t="s">
        <v>8</v>
      </c>
      <c r="E615" s="59" t="s">
        <v>2390</v>
      </c>
      <c r="F615" s="64" t="s">
        <v>2391</v>
      </c>
      <c r="G615" s="64" t="s">
        <v>1238</v>
      </c>
      <c r="H615" s="82">
        <v>1</v>
      </c>
      <c r="I615" s="64" t="s">
        <v>18</v>
      </c>
      <c r="J615" s="68">
        <v>0</v>
      </c>
      <c r="K615" s="68">
        <v>0</v>
      </c>
      <c r="L615" s="83" t="s">
        <v>26</v>
      </c>
      <c r="M615" s="68">
        <v>0</v>
      </c>
      <c r="N615" s="68">
        <v>0</v>
      </c>
      <c r="O615" s="67" t="s">
        <v>26</v>
      </c>
      <c r="P615" s="64">
        <v>1</v>
      </c>
      <c r="Q615" s="64">
        <v>1</v>
      </c>
      <c r="R615" s="76" t="s">
        <v>2916</v>
      </c>
      <c r="S615" s="68">
        <v>0</v>
      </c>
      <c r="T615" s="68">
        <v>0</v>
      </c>
      <c r="U615" s="67" t="s">
        <v>26</v>
      </c>
      <c r="V615" s="68">
        <v>0</v>
      </c>
      <c r="W615" s="68">
        <v>0</v>
      </c>
      <c r="X615" s="67" t="s">
        <v>26</v>
      </c>
      <c r="Y615" s="32">
        <v>1</v>
      </c>
      <c r="Z615" s="32">
        <v>1</v>
      </c>
      <c r="AA615" s="235"/>
      <c r="AB615" s="59"/>
      <c r="AC615" s="59"/>
      <c r="AD615" s="59"/>
      <c r="AE615" s="556"/>
      <c r="AF615" s="556"/>
      <c r="AG615" s="556"/>
      <c r="AH615" s="527">
        <f t="shared" si="95"/>
        <v>2</v>
      </c>
      <c r="AI615" s="64">
        <f t="shared" si="95"/>
        <v>2</v>
      </c>
      <c r="AJ615" s="96">
        <f t="shared" si="94"/>
        <v>1</v>
      </c>
      <c r="AK615" s="96">
        <f t="shared" si="96"/>
        <v>1</v>
      </c>
      <c r="AL615" s="64" t="s">
        <v>4072</v>
      </c>
    </row>
    <row r="616" spans="1:38" s="77" customFormat="1" ht="15.75" hidden="1" customHeight="1" x14ac:dyDescent="0.25">
      <c r="A616" s="64">
        <v>613</v>
      </c>
      <c r="B616" s="64" t="s">
        <v>689</v>
      </c>
      <c r="C616" s="64" t="s">
        <v>2383</v>
      </c>
      <c r="D616" s="64" t="s">
        <v>1230</v>
      </c>
      <c r="E616" s="324" t="s">
        <v>2392</v>
      </c>
      <c r="F616" s="64" t="s">
        <v>2393</v>
      </c>
      <c r="G616" s="64" t="s">
        <v>1228</v>
      </c>
      <c r="H616" s="82">
        <v>1</v>
      </c>
      <c r="I616" s="64" t="s">
        <v>18</v>
      </c>
      <c r="J616" s="64">
        <v>3</v>
      </c>
      <c r="K616" s="64">
        <v>3</v>
      </c>
      <c r="L616" s="87" t="s">
        <v>2593</v>
      </c>
      <c r="M616" s="64">
        <v>3</v>
      </c>
      <c r="N616" s="64">
        <v>3</v>
      </c>
      <c r="O616" s="72" t="s">
        <v>2608</v>
      </c>
      <c r="P616" s="64">
        <v>3</v>
      </c>
      <c r="Q616" s="64">
        <v>3</v>
      </c>
      <c r="R616" s="76" t="s">
        <v>2917</v>
      </c>
      <c r="S616" s="32">
        <v>2</v>
      </c>
      <c r="T616" s="32">
        <v>2</v>
      </c>
      <c r="U616" s="75" t="s">
        <v>3140</v>
      </c>
      <c r="V616" s="32">
        <v>2</v>
      </c>
      <c r="W616" s="32">
        <v>2</v>
      </c>
      <c r="X616" s="46" t="s">
        <v>3140</v>
      </c>
      <c r="Y616" s="32">
        <v>2</v>
      </c>
      <c r="Z616" s="32">
        <v>2</v>
      </c>
      <c r="AA616" s="235"/>
      <c r="AB616" s="59"/>
      <c r="AC616" s="59"/>
      <c r="AD616" s="59"/>
      <c r="AE616" s="556"/>
      <c r="AF616" s="556"/>
      <c r="AG616" s="556"/>
      <c r="AH616" s="527">
        <f t="shared" si="95"/>
        <v>15</v>
      </c>
      <c r="AI616" s="64">
        <f t="shared" si="95"/>
        <v>15</v>
      </c>
      <c r="AJ616" s="96">
        <f t="shared" si="94"/>
        <v>1</v>
      </c>
      <c r="AK616" s="96">
        <f t="shared" si="96"/>
        <v>1</v>
      </c>
      <c r="AL616" s="64" t="s">
        <v>4072</v>
      </c>
    </row>
    <row r="617" spans="1:38" s="77" customFormat="1" ht="15.75" hidden="1" customHeight="1" x14ac:dyDescent="0.25">
      <c r="A617" s="64">
        <v>614</v>
      </c>
      <c r="B617" s="64" t="s">
        <v>689</v>
      </c>
      <c r="C617" s="64" t="s">
        <v>2383</v>
      </c>
      <c r="D617" s="64" t="s">
        <v>8</v>
      </c>
      <c r="E617" s="59" t="s">
        <v>2394</v>
      </c>
      <c r="F617" s="64" t="s">
        <v>2395</v>
      </c>
      <c r="G617" s="64" t="s">
        <v>1257</v>
      </c>
      <c r="H617" s="82">
        <v>1</v>
      </c>
      <c r="I617" s="64" t="s">
        <v>18</v>
      </c>
      <c r="J617" s="68">
        <v>0</v>
      </c>
      <c r="K617" s="68">
        <v>0</v>
      </c>
      <c r="L617" s="83" t="s">
        <v>26</v>
      </c>
      <c r="M617" s="66">
        <v>0</v>
      </c>
      <c r="N617" s="66">
        <v>0</v>
      </c>
      <c r="O617" s="67" t="s">
        <v>26</v>
      </c>
      <c r="P617" s="68">
        <v>0</v>
      </c>
      <c r="Q617" s="68">
        <v>0</v>
      </c>
      <c r="R617" s="67" t="s">
        <v>26</v>
      </c>
      <c r="S617" s="68">
        <v>0</v>
      </c>
      <c r="T617" s="68">
        <v>0</v>
      </c>
      <c r="U617" s="67" t="s">
        <v>26</v>
      </c>
      <c r="V617" s="68">
        <v>0</v>
      </c>
      <c r="W617" s="68">
        <v>0</v>
      </c>
      <c r="X617" s="67" t="s">
        <v>26</v>
      </c>
      <c r="Y617" s="32">
        <v>15</v>
      </c>
      <c r="Z617" s="32">
        <v>15</v>
      </c>
      <c r="AA617" s="235"/>
      <c r="AB617" s="59"/>
      <c r="AC617" s="59"/>
      <c r="AD617" s="59"/>
      <c r="AE617" s="556"/>
      <c r="AF617" s="556"/>
      <c r="AG617" s="556"/>
      <c r="AH617" s="527">
        <f t="shared" si="95"/>
        <v>15</v>
      </c>
      <c r="AI617" s="64">
        <f t="shared" si="95"/>
        <v>15</v>
      </c>
      <c r="AJ617" s="96">
        <f t="shared" si="94"/>
        <v>1</v>
      </c>
      <c r="AK617" s="96">
        <f t="shared" si="96"/>
        <v>1</v>
      </c>
      <c r="AL617" s="64" t="s">
        <v>4072</v>
      </c>
    </row>
    <row r="618" spans="1:38" s="77" customFormat="1" ht="15.75" hidden="1" customHeight="1" x14ac:dyDescent="0.25">
      <c r="A618" s="64">
        <v>615</v>
      </c>
      <c r="B618" s="64" t="s">
        <v>689</v>
      </c>
      <c r="C618" s="64" t="s">
        <v>2383</v>
      </c>
      <c r="D618" s="64" t="s">
        <v>8</v>
      </c>
      <c r="E618" s="324" t="s">
        <v>2396</v>
      </c>
      <c r="F618" s="64" t="s">
        <v>2397</v>
      </c>
      <c r="G618" s="64" t="s">
        <v>1371</v>
      </c>
      <c r="H618" s="82">
        <v>1</v>
      </c>
      <c r="I618" s="64" t="s">
        <v>18</v>
      </c>
      <c r="J618" s="68">
        <v>0</v>
      </c>
      <c r="K618" s="68">
        <v>0</v>
      </c>
      <c r="L618" s="83" t="s">
        <v>26</v>
      </c>
      <c r="M618" s="64">
        <v>5</v>
      </c>
      <c r="N618" s="64">
        <v>5</v>
      </c>
      <c r="O618" s="72" t="s">
        <v>2609</v>
      </c>
      <c r="P618" s="68">
        <v>0</v>
      </c>
      <c r="Q618" s="68">
        <v>0</v>
      </c>
      <c r="R618" s="67" t="s">
        <v>26</v>
      </c>
      <c r="S618" s="32">
        <v>2</v>
      </c>
      <c r="T618" s="32">
        <v>2</v>
      </c>
      <c r="U618" s="75" t="s">
        <v>3141</v>
      </c>
      <c r="V618" s="68">
        <v>0</v>
      </c>
      <c r="W618" s="68">
        <v>0</v>
      </c>
      <c r="X618" s="67" t="s">
        <v>26</v>
      </c>
      <c r="Y618" s="32">
        <v>4</v>
      </c>
      <c r="Z618" s="32">
        <v>4</v>
      </c>
      <c r="AA618" s="235"/>
      <c r="AB618" s="59"/>
      <c r="AC618" s="59"/>
      <c r="AD618" s="59"/>
      <c r="AE618" s="556"/>
      <c r="AF618" s="556"/>
      <c r="AG618" s="556"/>
      <c r="AH618" s="527">
        <f t="shared" si="95"/>
        <v>11</v>
      </c>
      <c r="AI618" s="64">
        <f t="shared" si="95"/>
        <v>11</v>
      </c>
      <c r="AJ618" s="96">
        <f t="shared" si="94"/>
        <v>1</v>
      </c>
      <c r="AK618" s="96">
        <f t="shared" si="96"/>
        <v>1</v>
      </c>
      <c r="AL618" s="64" t="s">
        <v>4072</v>
      </c>
    </row>
    <row r="619" spans="1:38" s="77" customFormat="1" ht="15.75" hidden="1" customHeight="1" x14ac:dyDescent="0.25">
      <c r="A619" s="64">
        <v>616</v>
      </c>
      <c r="B619" s="64" t="s">
        <v>689</v>
      </c>
      <c r="C619" s="64" t="s">
        <v>2383</v>
      </c>
      <c r="D619" s="64" t="s">
        <v>1860</v>
      </c>
      <c r="E619" s="324" t="s">
        <v>2398</v>
      </c>
      <c r="F619" s="64" t="s">
        <v>2399</v>
      </c>
      <c r="G619" s="64" t="s">
        <v>1371</v>
      </c>
      <c r="H619" s="82">
        <v>1</v>
      </c>
      <c r="I619" s="64" t="s">
        <v>18</v>
      </c>
      <c r="J619" s="68">
        <v>0</v>
      </c>
      <c r="K619" s="68">
        <v>0</v>
      </c>
      <c r="L619" s="83" t="s">
        <v>26</v>
      </c>
      <c r="M619" s="64">
        <v>3</v>
      </c>
      <c r="N619" s="64">
        <v>3</v>
      </c>
      <c r="O619" s="72" t="s">
        <v>2610</v>
      </c>
      <c r="P619" s="68">
        <v>0</v>
      </c>
      <c r="Q619" s="68">
        <v>0</v>
      </c>
      <c r="R619" s="67" t="s">
        <v>26</v>
      </c>
      <c r="S619" s="32">
        <v>2</v>
      </c>
      <c r="T619" s="32">
        <v>2</v>
      </c>
      <c r="U619" s="75" t="s">
        <v>3142</v>
      </c>
      <c r="V619" s="68">
        <v>0</v>
      </c>
      <c r="W619" s="68">
        <v>0</v>
      </c>
      <c r="X619" s="67" t="s">
        <v>26</v>
      </c>
      <c r="Y619" s="32">
        <v>2</v>
      </c>
      <c r="Z619" s="32">
        <v>2</v>
      </c>
      <c r="AA619" s="235"/>
      <c r="AB619" s="59"/>
      <c r="AC619" s="59"/>
      <c r="AD619" s="59"/>
      <c r="AE619" s="556"/>
      <c r="AF619" s="556"/>
      <c r="AG619" s="556"/>
      <c r="AH619" s="527">
        <f t="shared" si="95"/>
        <v>7</v>
      </c>
      <c r="AI619" s="64">
        <f t="shared" si="95"/>
        <v>7</v>
      </c>
      <c r="AJ619" s="96">
        <f t="shared" si="94"/>
        <v>1</v>
      </c>
      <c r="AK619" s="96">
        <f t="shared" si="96"/>
        <v>1</v>
      </c>
      <c r="AL619" s="64" t="s">
        <v>4072</v>
      </c>
    </row>
    <row r="620" spans="1:38" s="77" customFormat="1" ht="15.75" hidden="1" customHeight="1" x14ac:dyDescent="0.25">
      <c r="A620" s="64">
        <v>617</v>
      </c>
      <c r="B620" s="64" t="s">
        <v>689</v>
      </c>
      <c r="C620" s="64" t="s">
        <v>2383</v>
      </c>
      <c r="D620" s="64" t="s">
        <v>1230</v>
      </c>
      <c r="E620" s="59" t="s">
        <v>2400</v>
      </c>
      <c r="F620" s="64" t="s">
        <v>2401</v>
      </c>
      <c r="G620" s="64" t="s">
        <v>1238</v>
      </c>
      <c r="H620" s="82">
        <v>1</v>
      </c>
      <c r="I620" s="64" t="s">
        <v>18</v>
      </c>
      <c r="J620" s="68">
        <v>0</v>
      </c>
      <c r="K620" s="68">
        <v>0</v>
      </c>
      <c r="L620" s="83" t="s">
        <v>26</v>
      </c>
      <c r="M620" s="66">
        <v>0</v>
      </c>
      <c r="N620" s="66">
        <v>0</v>
      </c>
      <c r="O620" s="67" t="s">
        <v>26</v>
      </c>
      <c r="P620" s="64">
        <v>0</v>
      </c>
      <c r="Q620" s="64">
        <v>0</v>
      </c>
      <c r="R620" s="85"/>
      <c r="S620" s="68">
        <v>0</v>
      </c>
      <c r="T620" s="68">
        <v>0</v>
      </c>
      <c r="U620" s="67" t="s">
        <v>26</v>
      </c>
      <c r="V620" s="68">
        <v>0</v>
      </c>
      <c r="W620" s="68">
        <v>0</v>
      </c>
      <c r="X620" s="67" t="s">
        <v>26</v>
      </c>
      <c r="Y620" s="32">
        <v>0</v>
      </c>
      <c r="Z620" s="32">
        <v>0</v>
      </c>
      <c r="AA620" s="235"/>
      <c r="AB620" s="59"/>
      <c r="AC620" s="59"/>
      <c r="AD620" s="59"/>
      <c r="AE620" s="556"/>
      <c r="AF620" s="556"/>
      <c r="AG620" s="556"/>
      <c r="AH620" s="527">
        <f t="shared" si="95"/>
        <v>0</v>
      </c>
      <c r="AI620" s="64">
        <f t="shared" si="95"/>
        <v>0</v>
      </c>
      <c r="AJ620" s="69" t="e">
        <f t="shared" si="94"/>
        <v>#DIV/0!</v>
      </c>
      <c r="AK620" s="69" t="e">
        <f t="shared" si="96"/>
        <v>#DIV/0!</v>
      </c>
      <c r="AL620" s="64" t="s">
        <v>4071</v>
      </c>
    </row>
    <row r="621" spans="1:38" s="77" customFormat="1" ht="15.75" hidden="1" customHeight="1" x14ac:dyDescent="0.25">
      <c r="A621" s="64">
        <v>618</v>
      </c>
      <c r="B621" s="64" t="s">
        <v>689</v>
      </c>
      <c r="C621" s="64" t="s">
        <v>2383</v>
      </c>
      <c r="D621" s="64" t="s">
        <v>8</v>
      </c>
      <c r="E621" s="59" t="s">
        <v>2402</v>
      </c>
      <c r="F621" s="64" t="s">
        <v>2403</v>
      </c>
      <c r="G621" s="64" t="s">
        <v>1257</v>
      </c>
      <c r="H621" s="82">
        <v>1</v>
      </c>
      <c r="I621" s="64" t="s">
        <v>18</v>
      </c>
      <c r="J621" s="68">
        <v>0</v>
      </c>
      <c r="K621" s="68">
        <v>0</v>
      </c>
      <c r="L621" s="83" t="s">
        <v>26</v>
      </c>
      <c r="M621" s="66">
        <v>0</v>
      </c>
      <c r="N621" s="66">
        <v>0</v>
      </c>
      <c r="O621" s="67" t="s">
        <v>26</v>
      </c>
      <c r="P621" s="68">
        <v>0</v>
      </c>
      <c r="Q621" s="68">
        <v>0</v>
      </c>
      <c r="R621" s="67" t="s">
        <v>26</v>
      </c>
      <c r="S621" s="68">
        <v>0</v>
      </c>
      <c r="T621" s="68">
        <v>0</v>
      </c>
      <c r="U621" s="67" t="s">
        <v>26</v>
      </c>
      <c r="V621" s="68">
        <v>0</v>
      </c>
      <c r="W621" s="68">
        <v>0</v>
      </c>
      <c r="X621" s="67" t="s">
        <v>26</v>
      </c>
      <c r="Y621" s="32">
        <v>0</v>
      </c>
      <c r="Z621" s="32">
        <v>0</v>
      </c>
      <c r="AA621" s="235"/>
      <c r="AB621" s="59"/>
      <c r="AC621" s="59"/>
      <c r="AD621" s="59"/>
      <c r="AE621" s="556"/>
      <c r="AF621" s="556"/>
      <c r="AG621" s="556"/>
      <c r="AH621" s="527">
        <f t="shared" si="95"/>
        <v>0</v>
      </c>
      <c r="AI621" s="64">
        <f t="shared" si="95"/>
        <v>0</v>
      </c>
      <c r="AJ621" s="69" t="e">
        <f t="shared" si="94"/>
        <v>#DIV/0!</v>
      </c>
      <c r="AK621" s="69" t="e">
        <f t="shared" si="96"/>
        <v>#DIV/0!</v>
      </c>
      <c r="AL621" s="64" t="s">
        <v>4071</v>
      </c>
    </row>
    <row r="622" spans="1:38" s="77" customFormat="1" ht="15.75" hidden="1" customHeight="1" x14ac:dyDescent="0.25">
      <c r="A622" s="64">
        <v>619</v>
      </c>
      <c r="B622" s="64" t="s">
        <v>689</v>
      </c>
      <c r="C622" s="64" t="s">
        <v>2383</v>
      </c>
      <c r="D622" s="64" t="s">
        <v>1860</v>
      </c>
      <c r="E622" s="139" t="s">
        <v>3706</v>
      </c>
      <c r="F622" s="86" t="s">
        <v>3707</v>
      </c>
      <c r="G622" s="64" t="s">
        <v>1228</v>
      </c>
      <c r="H622" s="82">
        <v>1</v>
      </c>
      <c r="I622" s="64" t="s">
        <v>18</v>
      </c>
      <c r="J622" s="64">
        <v>3</v>
      </c>
      <c r="K622" s="64">
        <v>3</v>
      </c>
      <c r="L622" s="87" t="s">
        <v>2594</v>
      </c>
      <c r="M622" s="64">
        <v>3</v>
      </c>
      <c r="N622" s="64">
        <v>3</v>
      </c>
      <c r="O622" s="72" t="s">
        <v>2611</v>
      </c>
      <c r="P622" s="64">
        <v>3</v>
      </c>
      <c r="Q622" s="64">
        <v>3</v>
      </c>
      <c r="R622" s="76" t="s">
        <v>2918</v>
      </c>
      <c r="S622" s="32">
        <v>4</v>
      </c>
      <c r="T622" s="32">
        <v>4</v>
      </c>
      <c r="U622" s="75" t="s">
        <v>3143</v>
      </c>
      <c r="V622" s="32">
        <v>4</v>
      </c>
      <c r="W622" s="32">
        <v>4</v>
      </c>
      <c r="X622" s="46" t="s">
        <v>3143</v>
      </c>
      <c r="Y622" s="32">
        <v>0</v>
      </c>
      <c r="Z622" s="32">
        <v>0</v>
      </c>
      <c r="AA622" s="235"/>
      <c r="AB622" s="59"/>
      <c r="AC622" s="59"/>
      <c r="AD622" s="59"/>
      <c r="AE622" s="556"/>
      <c r="AF622" s="556"/>
      <c r="AG622" s="556"/>
      <c r="AH622" s="527">
        <f t="shared" si="95"/>
        <v>17</v>
      </c>
      <c r="AI622" s="64">
        <f t="shared" si="95"/>
        <v>17</v>
      </c>
      <c r="AJ622" s="96">
        <f t="shared" si="94"/>
        <v>1</v>
      </c>
      <c r="AK622" s="96">
        <f t="shared" si="96"/>
        <v>1</v>
      </c>
      <c r="AL622" s="64" t="s">
        <v>4072</v>
      </c>
    </row>
    <row r="623" spans="1:38" s="77" customFormat="1" ht="15.75" hidden="1" customHeight="1" x14ac:dyDescent="0.25">
      <c r="A623" s="64">
        <v>620</v>
      </c>
      <c r="B623" s="64" t="s">
        <v>689</v>
      </c>
      <c r="C623" s="64" t="s">
        <v>2404</v>
      </c>
      <c r="D623" s="64" t="s">
        <v>1254</v>
      </c>
      <c r="E623" s="59" t="s">
        <v>2405</v>
      </c>
      <c r="F623" s="64" t="s">
        <v>2406</v>
      </c>
      <c r="G623" s="86" t="s">
        <v>1224</v>
      </c>
      <c r="H623" s="82">
        <v>1</v>
      </c>
      <c r="I623" s="64" t="s">
        <v>18</v>
      </c>
      <c r="J623" s="68">
        <v>0</v>
      </c>
      <c r="K623" s="68">
        <v>0</v>
      </c>
      <c r="L623" s="83" t="s">
        <v>26</v>
      </c>
      <c r="M623" s="68">
        <v>0</v>
      </c>
      <c r="N623" s="68">
        <v>0</v>
      </c>
      <c r="O623" s="67" t="s">
        <v>26</v>
      </c>
      <c r="P623" s="68">
        <v>0</v>
      </c>
      <c r="Q623" s="68">
        <v>0</v>
      </c>
      <c r="R623" s="67" t="s">
        <v>26</v>
      </c>
      <c r="S623" s="68">
        <v>0</v>
      </c>
      <c r="T623" s="68">
        <v>0</v>
      </c>
      <c r="U623" s="67" t="s">
        <v>26</v>
      </c>
      <c r="V623" s="68">
        <v>0</v>
      </c>
      <c r="W623" s="68">
        <v>0</v>
      </c>
      <c r="X623" s="67" t="s">
        <v>26</v>
      </c>
      <c r="Y623" s="243">
        <v>24</v>
      </c>
      <c r="Z623" s="243">
        <v>24</v>
      </c>
      <c r="AA623" s="525"/>
      <c r="AB623" s="59"/>
      <c r="AC623" s="59"/>
      <c r="AD623" s="59"/>
      <c r="AE623" s="556"/>
      <c r="AF623" s="556"/>
      <c r="AG623" s="556"/>
      <c r="AH623" s="527">
        <f>J623+M623+P623+S623+V623+Y623</f>
        <v>24</v>
      </c>
      <c r="AI623" s="64">
        <f>K623+N623+Q623+T623+V623+Z623</f>
        <v>24</v>
      </c>
      <c r="AJ623" s="96">
        <f t="shared" si="94"/>
        <v>1</v>
      </c>
      <c r="AK623" s="96">
        <f t="shared" si="96"/>
        <v>1</v>
      </c>
      <c r="AL623" s="64" t="s">
        <v>4072</v>
      </c>
    </row>
    <row r="624" spans="1:38" s="77" customFormat="1" ht="15.75" hidden="1" customHeight="1" x14ac:dyDescent="0.25">
      <c r="A624" s="64">
        <v>621</v>
      </c>
      <c r="B624" s="64" t="s">
        <v>689</v>
      </c>
      <c r="C624" s="64" t="s">
        <v>2404</v>
      </c>
      <c r="D624" s="64" t="s">
        <v>1225</v>
      </c>
      <c r="E624" s="59" t="s">
        <v>2407</v>
      </c>
      <c r="F624" s="64" t="s">
        <v>2408</v>
      </c>
      <c r="G624" s="64" t="s">
        <v>1257</v>
      </c>
      <c r="H624" s="82">
        <v>1</v>
      </c>
      <c r="I624" s="64" t="s">
        <v>18</v>
      </c>
      <c r="J624" s="68">
        <v>0</v>
      </c>
      <c r="K624" s="68">
        <v>0</v>
      </c>
      <c r="L624" s="83" t="s">
        <v>26</v>
      </c>
      <c r="M624" s="68">
        <v>0</v>
      </c>
      <c r="N624" s="68">
        <v>0</v>
      </c>
      <c r="O624" s="67" t="s">
        <v>26</v>
      </c>
      <c r="P624" s="68">
        <v>0</v>
      </c>
      <c r="Q624" s="68">
        <v>0</v>
      </c>
      <c r="R624" s="67" t="s">
        <v>26</v>
      </c>
      <c r="S624" s="68">
        <v>0</v>
      </c>
      <c r="T624" s="68">
        <v>0</v>
      </c>
      <c r="U624" s="67" t="s">
        <v>26</v>
      </c>
      <c r="V624" s="68">
        <v>0</v>
      </c>
      <c r="W624" s="68">
        <v>0</v>
      </c>
      <c r="X624" s="67" t="s">
        <v>26</v>
      </c>
      <c r="Y624" s="32">
        <v>24</v>
      </c>
      <c r="Z624" s="32">
        <v>24</v>
      </c>
      <c r="AA624" s="235"/>
      <c r="AB624" s="59"/>
      <c r="AC624" s="59"/>
      <c r="AD624" s="59"/>
      <c r="AE624" s="556"/>
      <c r="AF624" s="556"/>
      <c r="AG624" s="556"/>
      <c r="AH624" s="527">
        <f>J624+M624+P624+S624+V624+Y624</f>
        <v>24</v>
      </c>
      <c r="AI624" s="64">
        <f>K624+N624+Q624+T624+W624+Z624</f>
        <v>24</v>
      </c>
      <c r="AJ624" s="96">
        <f t="shared" si="94"/>
        <v>1</v>
      </c>
      <c r="AK624" s="96">
        <f t="shared" si="96"/>
        <v>1</v>
      </c>
      <c r="AL624" s="64" t="s">
        <v>4072</v>
      </c>
    </row>
    <row r="625" spans="1:38" s="77" customFormat="1" ht="15.75" hidden="1" customHeight="1" x14ac:dyDescent="0.25">
      <c r="A625" s="64">
        <v>622</v>
      </c>
      <c r="B625" s="64" t="s">
        <v>689</v>
      </c>
      <c r="C625" s="64" t="s">
        <v>2404</v>
      </c>
      <c r="D625" s="64" t="s">
        <v>1230</v>
      </c>
      <c r="E625" s="59" t="s">
        <v>2409</v>
      </c>
      <c r="F625" s="64" t="s">
        <v>2410</v>
      </c>
      <c r="G625" s="64" t="s">
        <v>1257</v>
      </c>
      <c r="H625" s="82">
        <v>-0.2</v>
      </c>
      <c r="I625" s="64" t="s">
        <v>786</v>
      </c>
      <c r="J625" s="68">
        <v>0</v>
      </c>
      <c r="K625" s="68">
        <v>0</v>
      </c>
      <c r="L625" s="83" t="s">
        <v>26</v>
      </c>
      <c r="M625" s="68">
        <v>0</v>
      </c>
      <c r="N625" s="68">
        <v>0</v>
      </c>
      <c r="O625" s="67" t="s">
        <v>26</v>
      </c>
      <c r="P625" s="68">
        <v>0</v>
      </c>
      <c r="Q625" s="68">
        <v>0</v>
      </c>
      <c r="R625" s="67" t="s">
        <v>26</v>
      </c>
      <c r="S625" s="68">
        <v>0</v>
      </c>
      <c r="T625" s="68">
        <v>0</v>
      </c>
      <c r="U625" s="67" t="s">
        <v>26</v>
      </c>
      <c r="V625" s="68">
        <v>0</v>
      </c>
      <c r="W625" s="68">
        <v>0</v>
      </c>
      <c r="X625" s="67" t="s">
        <v>26</v>
      </c>
      <c r="Y625" s="245">
        <v>0</v>
      </c>
      <c r="Z625" s="245">
        <v>0</v>
      </c>
      <c r="AA625" s="526" t="s">
        <v>26</v>
      </c>
      <c r="AB625" s="59"/>
      <c r="AC625" s="59"/>
      <c r="AD625" s="59"/>
      <c r="AE625" s="556"/>
      <c r="AF625" s="556"/>
      <c r="AG625" s="556"/>
      <c r="AH625" s="527">
        <f t="shared" ref="AH625:AI634" si="97">J625+M625+P625+S625+V625+Y625</f>
        <v>0</v>
      </c>
      <c r="AI625" s="64">
        <f t="shared" si="97"/>
        <v>0</v>
      </c>
      <c r="AJ625" s="96" t="e">
        <f t="shared" si="94"/>
        <v>#DIV/0!</v>
      </c>
      <c r="AK625" s="96" t="e">
        <f t="shared" si="96"/>
        <v>#DIV/0!</v>
      </c>
      <c r="AL625" s="88" t="s">
        <v>4070</v>
      </c>
    </row>
    <row r="626" spans="1:38" s="77" customFormat="1" ht="15.75" hidden="1" customHeight="1" x14ac:dyDescent="0.25">
      <c r="A626" s="64">
        <v>623</v>
      </c>
      <c r="B626" s="64" t="s">
        <v>689</v>
      </c>
      <c r="C626" s="64" t="s">
        <v>2404</v>
      </c>
      <c r="D626" s="64" t="s">
        <v>8</v>
      </c>
      <c r="E626" s="59" t="s">
        <v>2411</v>
      </c>
      <c r="F626" s="64" t="s">
        <v>2412</v>
      </c>
      <c r="G626" s="64" t="s">
        <v>1257</v>
      </c>
      <c r="H626" s="82">
        <v>1</v>
      </c>
      <c r="I626" s="64" t="s">
        <v>18</v>
      </c>
      <c r="J626" s="68">
        <v>0</v>
      </c>
      <c r="K626" s="68">
        <v>0</v>
      </c>
      <c r="L626" s="83" t="s">
        <v>26</v>
      </c>
      <c r="M626" s="68">
        <v>0</v>
      </c>
      <c r="N626" s="68">
        <v>0</v>
      </c>
      <c r="O626" s="67" t="s">
        <v>26</v>
      </c>
      <c r="P626" s="68">
        <v>0</v>
      </c>
      <c r="Q626" s="68">
        <v>0</v>
      </c>
      <c r="R626" s="67" t="s">
        <v>26</v>
      </c>
      <c r="S626" s="68">
        <v>0</v>
      </c>
      <c r="T626" s="68">
        <v>0</v>
      </c>
      <c r="U626" s="67" t="s">
        <v>26</v>
      </c>
      <c r="V626" s="68">
        <v>0</v>
      </c>
      <c r="W626" s="68">
        <v>0</v>
      </c>
      <c r="X626" s="67" t="s">
        <v>26</v>
      </c>
      <c r="Y626" s="32">
        <v>24</v>
      </c>
      <c r="Z626" s="32">
        <v>24</v>
      </c>
      <c r="AA626" s="235"/>
      <c r="AB626" s="59"/>
      <c r="AC626" s="59"/>
      <c r="AD626" s="59"/>
      <c r="AE626" s="556"/>
      <c r="AF626" s="556"/>
      <c r="AG626" s="556"/>
      <c r="AH626" s="527">
        <f t="shared" si="97"/>
        <v>24</v>
      </c>
      <c r="AI626" s="64">
        <f t="shared" si="97"/>
        <v>24</v>
      </c>
      <c r="AJ626" s="96">
        <f t="shared" si="94"/>
        <v>1</v>
      </c>
      <c r="AK626" s="96">
        <f t="shared" si="96"/>
        <v>1</v>
      </c>
      <c r="AL626" s="64" t="s">
        <v>4072</v>
      </c>
    </row>
    <row r="627" spans="1:38" s="77" customFormat="1" ht="15.75" hidden="1" customHeight="1" x14ac:dyDescent="0.25">
      <c r="A627" s="64">
        <v>624</v>
      </c>
      <c r="B627" s="64" t="s">
        <v>689</v>
      </c>
      <c r="C627" s="64" t="s">
        <v>2404</v>
      </c>
      <c r="D627" s="64" t="s">
        <v>8</v>
      </c>
      <c r="E627" s="90" t="s">
        <v>2413</v>
      </c>
      <c r="F627" s="86" t="s">
        <v>2414</v>
      </c>
      <c r="G627" s="86" t="s">
        <v>1228</v>
      </c>
      <c r="H627" s="82">
        <v>1</v>
      </c>
      <c r="I627" s="64" t="s">
        <v>18</v>
      </c>
      <c r="J627" s="68">
        <v>0</v>
      </c>
      <c r="K627" s="68">
        <v>0</v>
      </c>
      <c r="L627" s="83" t="s">
        <v>26</v>
      </c>
      <c r="M627" s="68">
        <v>0</v>
      </c>
      <c r="N627" s="68">
        <v>0</v>
      </c>
      <c r="O627" s="67" t="s">
        <v>26</v>
      </c>
      <c r="P627" s="68">
        <v>0</v>
      </c>
      <c r="Q627" s="68">
        <v>0</v>
      </c>
      <c r="R627" s="67" t="s">
        <v>26</v>
      </c>
      <c r="S627" s="68">
        <v>0</v>
      </c>
      <c r="T627" s="68">
        <v>0</v>
      </c>
      <c r="U627" s="67" t="s">
        <v>26</v>
      </c>
      <c r="V627" s="68">
        <v>0</v>
      </c>
      <c r="W627" s="68">
        <v>0</v>
      </c>
      <c r="X627" s="67" t="s">
        <v>26</v>
      </c>
      <c r="Y627" s="32">
        <v>0</v>
      </c>
      <c r="Z627" s="32">
        <v>0</v>
      </c>
      <c r="AA627" s="235"/>
      <c r="AB627" s="59"/>
      <c r="AC627" s="59"/>
      <c r="AD627" s="59"/>
      <c r="AE627" s="556"/>
      <c r="AF627" s="556"/>
      <c r="AG627" s="556"/>
      <c r="AH627" s="527">
        <f t="shared" si="97"/>
        <v>0</v>
      </c>
      <c r="AI627" s="64">
        <f t="shared" si="97"/>
        <v>0</v>
      </c>
      <c r="AJ627" s="96" t="e">
        <f t="shared" si="94"/>
        <v>#DIV/0!</v>
      </c>
      <c r="AK627" s="96" t="e">
        <f t="shared" si="96"/>
        <v>#DIV/0!</v>
      </c>
      <c r="AL627" s="64" t="s">
        <v>4071</v>
      </c>
    </row>
    <row r="628" spans="1:38" s="77" customFormat="1" ht="15.75" hidden="1" customHeight="1" x14ac:dyDescent="0.25">
      <c r="A628" s="64">
        <v>625</v>
      </c>
      <c r="B628" s="64" t="s">
        <v>689</v>
      </c>
      <c r="C628" s="64" t="s">
        <v>2404</v>
      </c>
      <c r="D628" s="64" t="s">
        <v>1230</v>
      </c>
      <c r="E628" s="59" t="s">
        <v>2415</v>
      </c>
      <c r="F628" s="64" t="s">
        <v>2416</v>
      </c>
      <c r="G628" s="64" t="s">
        <v>1257</v>
      </c>
      <c r="H628" s="82">
        <v>1</v>
      </c>
      <c r="I628" s="64" t="s">
        <v>18</v>
      </c>
      <c r="J628" s="68">
        <v>0</v>
      </c>
      <c r="K628" s="68">
        <v>0</v>
      </c>
      <c r="L628" s="83" t="s">
        <v>26</v>
      </c>
      <c r="M628" s="68">
        <v>0</v>
      </c>
      <c r="N628" s="68">
        <v>0</v>
      </c>
      <c r="O628" s="67" t="s">
        <v>26</v>
      </c>
      <c r="P628" s="68">
        <v>0</v>
      </c>
      <c r="Q628" s="68">
        <v>0</v>
      </c>
      <c r="R628" s="67" t="s">
        <v>26</v>
      </c>
      <c r="S628" s="68">
        <v>0</v>
      </c>
      <c r="T628" s="68">
        <v>0</v>
      </c>
      <c r="U628" s="67" t="s">
        <v>26</v>
      </c>
      <c r="V628" s="68">
        <v>0</v>
      </c>
      <c r="W628" s="68">
        <v>0</v>
      </c>
      <c r="X628" s="67" t="s">
        <v>26</v>
      </c>
      <c r="Y628" s="32">
        <v>6</v>
      </c>
      <c r="Z628" s="32">
        <v>6</v>
      </c>
      <c r="AA628" s="235"/>
      <c r="AB628" s="59"/>
      <c r="AC628" s="59"/>
      <c r="AD628" s="59"/>
      <c r="AE628" s="556"/>
      <c r="AF628" s="556"/>
      <c r="AG628" s="556"/>
      <c r="AH628" s="527">
        <f t="shared" si="97"/>
        <v>6</v>
      </c>
      <c r="AI628" s="64">
        <f t="shared" si="97"/>
        <v>6</v>
      </c>
      <c r="AJ628" s="96">
        <f t="shared" si="94"/>
        <v>1</v>
      </c>
      <c r="AK628" s="96">
        <f t="shared" si="96"/>
        <v>1</v>
      </c>
      <c r="AL628" s="64" t="s">
        <v>4072</v>
      </c>
    </row>
    <row r="629" spans="1:38" s="77" customFormat="1" ht="15.75" hidden="1" customHeight="1" x14ac:dyDescent="0.25">
      <c r="A629" s="64">
        <v>626</v>
      </c>
      <c r="B629" s="64" t="s">
        <v>689</v>
      </c>
      <c r="C629" s="64" t="s">
        <v>2404</v>
      </c>
      <c r="D629" s="64" t="s">
        <v>8</v>
      </c>
      <c r="E629" s="59" t="s">
        <v>2417</v>
      </c>
      <c r="F629" s="64" t="s">
        <v>2418</v>
      </c>
      <c r="G629" s="64" t="s">
        <v>1257</v>
      </c>
      <c r="H629" s="82">
        <v>1</v>
      </c>
      <c r="I629" s="64" t="s">
        <v>18</v>
      </c>
      <c r="J629" s="68">
        <v>0</v>
      </c>
      <c r="K629" s="68">
        <v>0</v>
      </c>
      <c r="L629" s="83" t="s">
        <v>26</v>
      </c>
      <c r="M629" s="68">
        <v>0</v>
      </c>
      <c r="N629" s="68">
        <v>0</v>
      </c>
      <c r="O629" s="67" t="s">
        <v>26</v>
      </c>
      <c r="P629" s="68">
        <v>0</v>
      </c>
      <c r="Q629" s="68">
        <v>0</v>
      </c>
      <c r="R629" s="67" t="s">
        <v>26</v>
      </c>
      <c r="S629" s="68">
        <v>0</v>
      </c>
      <c r="T629" s="68">
        <v>0</v>
      </c>
      <c r="U629" s="67" t="s">
        <v>26</v>
      </c>
      <c r="V629" s="68">
        <v>0</v>
      </c>
      <c r="W629" s="68">
        <v>0</v>
      </c>
      <c r="X629" s="67" t="s">
        <v>26</v>
      </c>
      <c r="Y629" s="245">
        <v>0</v>
      </c>
      <c r="Z629" s="245">
        <v>0</v>
      </c>
      <c r="AA629" s="526" t="s">
        <v>26</v>
      </c>
      <c r="AB629" s="59"/>
      <c r="AC629" s="59"/>
      <c r="AD629" s="59"/>
      <c r="AE629" s="556"/>
      <c r="AF629" s="556"/>
      <c r="AG629" s="556"/>
      <c r="AH629" s="527">
        <f t="shared" si="97"/>
        <v>0</v>
      </c>
      <c r="AI629" s="64">
        <f t="shared" si="97"/>
        <v>0</v>
      </c>
      <c r="AJ629" s="96" t="e">
        <f t="shared" si="94"/>
        <v>#DIV/0!</v>
      </c>
      <c r="AK629" s="96" t="e">
        <f t="shared" si="96"/>
        <v>#DIV/0!</v>
      </c>
      <c r="AL629" s="64" t="s">
        <v>4070</v>
      </c>
    </row>
    <row r="630" spans="1:38" s="77" customFormat="1" ht="15.75" hidden="1" customHeight="1" x14ac:dyDescent="0.25">
      <c r="A630" s="64">
        <v>627</v>
      </c>
      <c r="B630" s="64" t="s">
        <v>689</v>
      </c>
      <c r="C630" s="64" t="s">
        <v>2404</v>
      </c>
      <c r="D630" s="64" t="s">
        <v>8</v>
      </c>
      <c r="E630" s="59" t="s">
        <v>2419</v>
      </c>
      <c r="F630" s="64" t="s">
        <v>2420</v>
      </c>
      <c r="G630" s="64" t="s">
        <v>1257</v>
      </c>
      <c r="H630" s="82">
        <v>1</v>
      </c>
      <c r="I630" s="64" t="s">
        <v>18</v>
      </c>
      <c r="J630" s="68">
        <v>0</v>
      </c>
      <c r="K630" s="68">
        <v>0</v>
      </c>
      <c r="L630" s="83" t="s">
        <v>26</v>
      </c>
      <c r="M630" s="68">
        <v>0</v>
      </c>
      <c r="N630" s="68">
        <v>0</v>
      </c>
      <c r="O630" s="67" t="s">
        <v>26</v>
      </c>
      <c r="P630" s="68">
        <v>0</v>
      </c>
      <c r="Q630" s="68">
        <v>0</v>
      </c>
      <c r="R630" s="67" t="s">
        <v>26</v>
      </c>
      <c r="S630" s="68">
        <v>0</v>
      </c>
      <c r="T630" s="68">
        <v>0</v>
      </c>
      <c r="U630" s="67" t="s">
        <v>26</v>
      </c>
      <c r="V630" s="68">
        <v>0</v>
      </c>
      <c r="W630" s="68">
        <v>0</v>
      </c>
      <c r="X630" s="67" t="s">
        <v>26</v>
      </c>
      <c r="Y630" s="32">
        <v>6</v>
      </c>
      <c r="Z630" s="32">
        <v>6</v>
      </c>
      <c r="AA630" s="235"/>
      <c r="AB630" s="59"/>
      <c r="AC630" s="59"/>
      <c r="AD630" s="59"/>
      <c r="AE630" s="556"/>
      <c r="AF630" s="556"/>
      <c r="AG630" s="556"/>
      <c r="AH630" s="527">
        <f t="shared" si="97"/>
        <v>6</v>
      </c>
      <c r="AI630" s="64">
        <f t="shared" si="97"/>
        <v>6</v>
      </c>
      <c r="AJ630" s="96">
        <f t="shared" si="94"/>
        <v>1</v>
      </c>
      <c r="AK630" s="96">
        <f t="shared" si="96"/>
        <v>1</v>
      </c>
      <c r="AL630" s="64" t="s">
        <v>4072</v>
      </c>
    </row>
    <row r="631" spans="1:38" s="77" customFormat="1" ht="15.75" hidden="1" customHeight="1" x14ac:dyDescent="0.25">
      <c r="A631" s="64">
        <v>628</v>
      </c>
      <c r="B631" s="64" t="s">
        <v>689</v>
      </c>
      <c r="C631" s="64" t="s">
        <v>2404</v>
      </c>
      <c r="D631" s="64" t="s">
        <v>1230</v>
      </c>
      <c r="E631" s="59" t="s">
        <v>2421</v>
      </c>
      <c r="F631" s="64" t="s">
        <v>2422</v>
      </c>
      <c r="G631" s="64" t="s">
        <v>1257</v>
      </c>
      <c r="H631" s="82">
        <v>-0.64</v>
      </c>
      <c r="I631" s="64" t="s">
        <v>786</v>
      </c>
      <c r="J631" s="68">
        <v>0</v>
      </c>
      <c r="K631" s="68">
        <v>0</v>
      </c>
      <c r="L631" s="83" t="s">
        <v>26</v>
      </c>
      <c r="M631" s="68">
        <v>0</v>
      </c>
      <c r="N631" s="68">
        <v>0</v>
      </c>
      <c r="O631" s="67" t="s">
        <v>26</v>
      </c>
      <c r="P631" s="68">
        <v>0</v>
      </c>
      <c r="Q631" s="68">
        <v>0</v>
      </c>
      <c r="R631" s="67" t="s">
        <v>26</v>
      </c>
      <c r="S631" s="68">
        <v>0</v>
      </c>
      <c r="T631" s="68">
        <v>0</v>
      </c>
      <c r="U631" s="67" t="s">
        <v>26</v>
      </c>
      <c r="V631" s="68">
        <v>0</v>
      </c>
      <c r="W631" s="68">
        <v>0</v>
      </c>
      <c r="X631" s="67" t="s">
        <v>26</v>
      </c>
      <c r="Y631" s="245">
        <v>0</v>
      </c>
      <c r="Z631" s="245">
        <v>0</v>
      </c>
      <c r="AA631" s="526" t="s">
        <v>26</v>
      </c>
      <c r="AB631" s="59"/>
      <c r="AC631" s="59"/>
      <c r="AD631" s="59"/>
      <c r="AE631" s="556"/>
      <c r="AF631" s="556"/>
      <c r="AG631" s="556"/>
      <c r="AH631" s="527">
        <f t="shared" si="97"/>
        <v>0</v>
      </c>
      <c r="AI631" s="64">
        <f t="shared" si="97"/>
        <v>0</v>
      </c>
      <c r="AJ631" s="96" t="e">
        <f t="shared" si="94"/>
        <v>#DIV/0!</v>
      </c>
      <c r="AK631" s="96" t="e">
        <f t="shared" si="96"/>
        <v>#DIV/0!</v>
      </c>
      <c r="AL631" s="88" t="s">
        <v>4070</v>
      </c>
    </row>
    <row r="632" spans="1:38" s="77" customFormat="1" ht="15.75" hidden="1" customHeight="1" x14ac:dyDescent="0.25">
      <c r="A632" s="64">
        <v>629</v>
      </c>
      <c r="B632" s="64" t="s">
        <v>689</v>
      </c>
      <c r="C632" s="64" t="s">
        <v>2404</v>
      </c>
      <c r="D632" s="64" t="s">
        <v>8</v>
      </c>
      <c r="E632" s="59" t="s">
        <v>2423</v>
      </c>
      <c r="F632" s="64" t="s">
        <v>2424</v>
      </c>
      <c r="G632" s="64" t="s">
        <v>1257</v>
      </c>
      <c r="H632" s="82">
        <v>1</v>
      </c>
      <c r="I632" s="64" t="s">
        <v>18</v>
      </c>
      <c r="J632" s="68">
        <v>0</v>
      </c>
      <c r="K632" s="68">
        <v>0</v>
      </c>
      <c r="L632" s="83" t="s">
        <v>26</v>
      </c>
      <c r="M632" s="68">
        <v>0</v>
      </c>
      <c r="N632" s="68">
        <v>0</v>
      </c>
      <c r="O632" s="67" t="s">
        <v>26</v>
      </c>
      <c r="P632" s="68">
        <v>0</v>
      </c>
      <c r="Q632" s="68">
        <v>0</v>
      </c>
      <c r="R632" s="67" t="s">
        <v>26</v>
      </c>
      <c r="S632" s="68">
        <v>0</v>
      </c>
      <c r="T632" s="68">
        <v>0</v>
      </c>
      <c r="U632" s="67" t="s">
        <v>26</v>
      </c>
      <c r="V632" s="68">
        <v>0</v>
      </c>
      <c r="W632" s="68">
        <v>0</v>
      </c>
      <c r="X632" s="67" t="s">
        <v>26</v>
      </c>
      <c r="Y632" s="245">
        <v>0</v>
      </c>
      <c r="Z632" s="245">
        <v>0</v>
      </c>
      <c r="AA632" s="526" t="s">
        <v>26</v>
      </c>
      <c r="AB632" s="59"/>
      <c r="AC632" s="59"/>
      <c r="AD632" s="59"/>
      <c r="AE632" s="556"/>
      <c r="AF632" s="556"/>
      <c r="AG632" s="556"/>
      <c r="AH632" s="527">
        <f t="shared" si="97"/>
        <v>0</v>
      </c>
      <c r="AI632" s="64">
        <f t="shared" si="97"/>
        <v>0</v>
      </c>
      <c r="AJ632" s="96" t="e">
        <f t="shared" si="94"/>
        <v>#DIV/0!</v>
      </c>
      <c r="AK632" s="96" t="e">
        <f t="shared" si="96"/>
        <v>#DIV/0!</v>
      </c>
      <c r="AL632" s="64" t="s">
        <v>4070</v>
      </c>
    </row>
    <row r="633" spans="1:38" s="77" customFormat="1" ht="15.75" hidden="1" customHeight="1" x14ac:dyDescent="0.25">
      <c r="A633" s="64">
        <v>630</v>
      </c>
      <c r="B633" s="64" t="s">
        <v>689</v>
      </c>
      <c r="C633" s="64" t="s">
        <v>2404</v>
      </c>
      <c r="D633" s="64" t="s">
        <v>8</v>
      </c>
      <c r="E633" s="59" t="s">
        <v>2425</v>
      </c>
      <c r="F633" s="64" t="s">
        <v>2426</v>
      </c>
      <c r="G633" s="64" t="s">
        <v>1257</v>
      </c>
      <c r="H633" s="82">
        <v>-0.2</v>
      </c>
      <c r="I633" s="64" t="s">
        <v>786</v>
      </c>
      <c r="J633" s="68">
        <v>0</v>
      </c>
      <c r="K633" s="68">
        <v>0</v>
      </c>
      <c r="L633" s="83" t="s">
        <v>26</v>
      </c>
      <c r="M633" s="68">
        <v>0</v>
      </c>
      <c r="N633" s="68">
        <v>0</v>
      </c>
      <c r="O633" s="67" t="s">
        <v>26</v>
      </c>
      <c r="P633" s="68">
        <v>0</v>
      </c>
      <c r="Q633" s="68">
        <v>0</v>
      </c>
      <c r="R633" s="67" t="s">
        <v>26</v>
      </c>
      <c r="S633" s="68">
        <v>0</v>
      </c>
      <c r="T633" s="68">
        <v>0</v>
      </c>
      <c r="U633" s="67" t="s">
        <v>26</v>
      </c>
      <c r="V633" s="68">
        <v>0</v>
      </c>
      <c r="W633" s="68">
        <v>0</v>
      </c>
      <c r="X633" s="67" t="s">
        <v>26</v>
      </c>
      <c r="Y633" s="245">
        <v>0</v>
      </c>
      <c r="Z633" s="245">
        <v>0</v>
      </c>
      <c r="AA633" s="526" t="s">
        <v>26</v>
      </c>
      <c r="AB633" s="59"/>
      <c r="AC633" s="59"/>
      <c r="AD633" s="59"/>
      <c r="AE633" s="556"/>
      <c r="AF633" s="556"/>
      <c r="AG633" s="556"/>
      <c r="AH633" s="527">
        <f t="shared" si="97"/>
        <v>0</v>
      </c>
      <c r="AI633" s="64">
        <f t="shared" si="97"/>
        <v>0</v>
      </c>
      <c r="AJ633" s="96" t="e">
        <f t="shared" si="94"/>
        <v>#DIV/0!</v>
      </c>
      <c r="AK633" s="96" t="e">
        <f t="shared" si="96"/>
        <v>#DIV/0!</v>
      </c>
      <c r="AL633" s="88" t="s">
        <v>4070</v>
      </c>
    </row>
    <row r="634" spans="1:38" s="77" customFormat="1" ht="15.75" hidden="1" customHeight="1" x14ac:dyDescent="0.25">
      <c r="A634" s="64">
        <v>631</v>
      </c>
      <c r="B634" s="64" t="s">
        <v>689</v>
      </c>
      <c r="C634" s="64" t="s">
        <v>2404</v>
      </c>
      <c r="D634" s="64" t="s">
        <v>8</v>
      </c>
      <c r="E634" s="59" t="s">
        <v>2427</v>
      </c>
      <c r="F634" s="64" t="s">
        <v>2428</v>
      </c>
      <c r="G634" s="64" t="s">
        <v>1238</v>
      </c>
      <c r="H634" s="82">
        <v>1</v>
      </c>
      <c r="I634" s="64" t="s">
        <v>18</v>
      </c>
      <c r="J634" s="68">
        <v>0</v>
      </c>
      <c r="K634" s="68">
        <v>0</v>
      </c>
      <c r="L634" s="83" t="s">
        <v>26</v>
      </c>
      <c r="M634" s="68">
        <v>0</v>
      </c>
      <c r="N634" s="68">
        <v>0</v>
      </c>
      <c r="O634" s="67" t="s">
        <v>26</v>
      </c>
      <c r="P634" s="64">
        <v>1</v>
      </c>
      <c r="Q634" s="64">
        <v>1</v>
      </c>
      <c r="R634" s="76" t="s">
        <v>2919</v>
      </c>
      <c r="S634" s="68">
        <v>0</v>
      </c>
      <c r="T634" s="68">
        <v>0</v>
      </c>
      <c r="U634" s="67" t="s">
        <v>26</v>
      </c>
      <c r="V634" s="68">
        <v>0</v>
      </c>
      <c r="W634" s="68">
        <v>0</v>
      </c>
      <c r="X634" s="67" t="s">
        <v>26</v>
      </c>
      <c r="Y634" s="32">
        <v>1</v>
      </c>
      <c r="Z634" s="32">
        <v>1</v>
      </c>
      <c r="AA634" s="235"/>
      <c r="AB634" s="59"/>
      <c r="AC634" s="59"/>
      <c r="AD634" s="59"/>
      <c r="AE634" s="556"/>
      <c r="AF634" s="556"/>
      <c r="AG634" s="556"/>
      <c r="AH634" s="527">
        <f t="shared" si="97"/>
        <v>2</v>
      </c>
      <c r="AI634" s="64">
        <f t="shared" si="97"/>
        <v>2</v>
      </c>
      <c r="AJ634" s="96">
        <f t="shared" si="94"/>
        <v>1</v>
      </c>
      <c r="AK634" s="96">
        <f t="shared" si="96"/>
        <v>1</v>
      </c>
      <c r="AL634" s="64" t="s">
        <v>4072</v>
      </c>
    </row>
    <row r="635" spans="1:38" s="77" customFormat="1" ht="15.75" hidden="1" customHeight="1" x14ac:dyDescent="0.25">
      <c r="A635" s="64">
        <v>632</v>
      </c>
      <c r="B635" s="64" t="s">
        <v>689</v>
      </c>
      <c r="C635" s="64" t="s">
        <v>2429</v>
      </c>
      <c r="D635" s="64" t="s">
        <v>1254</v>
      </c>
      <c r="E635" s="59" t="s">
        <v>2430</v>
      </c>
      <c r="F635" s="64" t="s">
        <v>2431</v>
      </c>
      <c r="G635" s="64" t="s">
        <v>1224</v>
      </c>
      <c r="H635" s="82">
        <v>1</v>
      </c>
      <c r="I635" s="64" t="s">
        <v>18</v>
      </c>
      <c r="J635" s="68">
        <v>0</v>
      </c>
      <c r="K635" s="68">
        <v>0</v>
      </c>
      <c r="L635" s="83" t="s">
        <v>26</v>
      </c>
      <c r="M635" s="68">
        <v>0</v>
      </c>
      <c r="N635" s="68">
        <v>0</v>
      </c>
      <c r="O635" s="67" t="s">
        <v>26</v>
      </c>
      <c r="P635" s="68">
        <v>0</v>
      </c>
      <c r="Q635" s="68">
        <v>0</v>
      </c>
      <c r="R635" s="67" t="s">
        <v>26</v>
      </c>
      <c r="S635" s="68">
        <v>0</v>
      </c>
      <c r="T635" s="68">
        <v>0</v>
      </c>
      <c r="U635" s="67" t="s">
        <v>26</v>
      </c>
      <c r="V635" s="68">
        <v>0</v>
      </c>
      <c r="W635" s="68">
        <v>0</v>
      </c>
      <c r="X635" s="67" t="s">
        <v>26</v>
      </c>
      <c r="Y635" s="68">
        <v>0</v>
      </c>
      <c r="Z635" s="68">
        <v>0</v>
      </c>
      <c r="AA635" s="452" t="s">
        <v>26</v>
      </c>
      <c r="AB635" s="59"/>
      <c r="AC635" s="59"/>
      <c r="AD635" s="59"/>
      <c r="AE635" s="556"/>
      <c r="AF635" s="556"/>
      <c r="AG635" s="556"/>
      <c r="AH635" s="527">
        <f>J635+M635+P635+S635+V635+Y635</f>
        <v>0</v>
      </c>
      <c r="AI635" s="64">
        <f>K635+N635+Q635+T635+W635+Z635</f>
        <v>0</v>
      </c>
      <c r="AJ635" s="69" t="e">
        <f t="shared" si="94"/>
        <v>#DIV/0!</v>
      </c>
      <c r="AK635" s="69" t="e">
        <f t="shared" si="96"/>
        <v>#DIV/0!</v>
      </c>
      <c r="AL635" s="64" t="s">
        <v>4070</v>
      </c>
    </row>
    <row r="636" spans="1:38" s="77" customFormat="1" ht="15.75" hidden="1" customHeight="1" x14ac:dyDescent="0.25">
      <c r="A636" s="64">
        <v>633</v>
      </c>
      <c r="B636" s="64" t="s">
        <v>689</v>
      </c>
      <c r="C636" s="64" t="s">
        <v>2429</v>
      </c>
      <c r="D636" s="64" t="s">
        <v>1225</v>
      </c>
      <c r="E636" s="59" t="s">
        <v>2432</v>
      </c>
      <c r="F636" s="64" t="s">
        <v>2433</v>
      </c>
      <c r="G636" s="64" t="s">
        <v>1224</v>
      </c>
      <c r="H636" s="82">
        <v>1</v>
      </c>
      <c r="I636" s="64" t="s">
        <v>18</v>
      </c>
      <c r="J636" s="68">
        <v>0</v>
      </c>
      <c r="K636" s="68">
        <v>0</v>
      </c>
      <c r="L636" s="83" t="s">
        <v>26</v>
      </c>
      <c r="M636" s="68">
        <v>0</v>
      </c>
      <c r="N636" s="68">
        <v>0</v>
      </c>
      <c r="O636" s="67" t="s">
        <v>26</v>
      </c>
      <c r="P636" s="68">
        <v>0</v>
      </c>
      <c r="Q636" s="68">
        <v>0</v>
      </c>
      <c r="R636" s="67" t="s">
        <v>26</v>
      </c>
      <c r="S636" s="68">
        <v>0</v>
      </c>
      <c r="T636" s="68">
        <v>0</v>
      </c>
      <c r="U636" s="67" t="s">
        <v>26</v>
      </c>
      <c r="V636" s="68">
        <v>0</v>
      </c>
      <c r="W636" s="68">
        <v>0</v>
      </c>
      <c r="X636" s="67" t="s">
        <v>26</v>
      </c>
      <c r="Y636" s="68">
        <v>0</v>
      </c>
      <c r="Z636" s="68">
        <v>0</v>
      </c>
      <c r="AA636" s="452" t="s">
        <v>26</v>
      </c>
      <c r="AB636" s="59"/>
      <c r="AC636" s="59"/>
      <c r="AD636" s="59"/>
      <c r="AE636" s="556"/>
      <c r="AF636" s="556"/>
      <c r="AG636" s="556"/>
      <c r="AH636" s="527">
        <f t="shared" ref="AH636:AI646" si="98">J636+M636+P636+S636+V636+Y636</f>
        <v>0</v>
      </c>
      <c r="AI636" s="64">
        <f t="shared" si="98"/>
        <v>0</v>
      </c>
      <c r="AJ636" s="69" t="e">
        <f t="shared" si="94"/>
        <v>#DIV/0!</v>
      </c>
      <c r="AK636" s="69" t="e">
        <f t="shared" si="96"/>
        <v>#DIV/0!</v>
      </c>
      <c r="AL636" s="64" t="s">
        <v>4070</v>
      </c>
    </row>
    <row r="637" spans="1:38" s="77" customFormat="1" ht="15.75" hidden="1" customHeight="1" x14ac:dyDescent="0.25">
      <c r="A637" s="64">
        <v>634</v>
      </c>
      <c r="B637" s="64" t="s">
        <v>689</v>
      </c>
      <c r="C637" s="64" t="s">
        <v>2429</v>
      </c>
      <c r="D637" s="64" t="s">
        <v>1230</v>
      </c>
      <c r="E637" s="324" t="s">
        <v>2434</v>
      </c>
      <c r="F637" s="64" t="s">
        <v>2435</v>
      </c>
      <c r="G637" s="64" t="s">
        <v>1228</v>
      </c>
      <c r="H637" s="82">
        <v>1</v>
      </c>
      <c r="I637" s="64" t="s">
        <v>18</v>
      </c>
      <c r="J637" s="64">
        <v>5</v>
      </c>
      <c r="K637" s="68">
        <v>5</v>
      </c>
      <c r="L637" s="87" t="s">
        <v>2595</v>
      </c>
      <c r="M637" s="64">
        <v>7</v>
      </c>
      <c r="N637" s="66">
        <v>5</v>
      </c>
      <c r="O637" s="72" t="s">
        <v>2604</v>
      </c>
      <c r="P637" s="64">
        <v>5</v>
      </c>
      <c r="Q637" s="66">
        <v>7</v>
      </c>
      <c r="R637" s="76" t="s">
        <v>2595</v>
      </c>
      <c r="S637" s="32">
        <v>5</v>
      </c>
      <c r="T637" s="32">
        <v>5</v>
      </c>
      <c r="U637" s="75" t="s">
        <v>3144</v>
      </c>
      <c r="V637" s="32">
        <v>5</v>
      </c>
      <c r="W637" s="32">
        <v>7</v>
      </c>
      <c r="X637" s="46" t="s">
        <v>3144</v>
      </c>
      <c r="Y637" s="32">
        <v>6</v>
      </c>
      <c r="Z637" s="32">
        <v>7</v>
      </c>
      <c r="AA637" s="235" t="s">
        <v>3824</v>
      </c>
      <c r="AB637" s="59"/>
      <c r="AC637" s="59"/>
      <c r="AD637" s="59"/>
      <c r="AE637" s="556"/>
      <c r="AF637" s="556"/>
      <c r="AG637" s="556"/>
      <c r="AH637" s="527">
        <f t="shared" si="98"/>
        <v>33</v>
      </c>
      <c r="AI637" s="64">
        <f t="shared" si="98"/>
        <v>36</v>
      </c>
      <c r="AJ637" s="96">
        <f t="shared" si="94"/>
        <v>0.91666666666666663</v>
      </c>
      <c r="AK637" s="96">
        <f t="shared" si="96"/>
        <v>0.91666666666666663</v>
      </c>
      <c r="AL637" s="64" t="s">
        <v>4072</v>
      </c>
    </row>
    <row r="638" spans="1:38" s="77" customFormat="1" ht="15.75" hidden="1" customHeight="1" x14ac:dyDescent="0.25">
      <c r="A638" s="64">
        <v>635</v>
      </c>
      <c r="B638" s="64" t="s">
        <v>689</v>
      </c>
      <c r="C638" s="64" t="s">
        <v>2429</v>
      </c>
      <c r="D638" s="64" t="s">
        <v>8</v>
      </c>
      <c r="E638" s="324" t="s">
        <v>2436</v>
      </c>
      <c r="F638" s="64" t="s">
        <v>2437</v>
      </c>
      <c r="G638" s="86" t="s">
        <v>1228</v>
      </c>
      <c r="H638" s="82">
        <v>1</v>
      </c>
      <c r="I638" s="64" t="s">
        <v>18</v>
      </c>
      <c r="J638" s="64">
        <v>14</v>
      </c>
      <c r="K638" s="68">
        <v>9</v>
      </c>
      <c r="L638" s="87" t="s">
        <v>2596</v>
      </c>
      <c r="M638" s="64">
        <v>19</v>
      </c>
      <c r="N638" s="66">
        <v>17</v>
      </c>
      <c r="O638" s="72" t="s">
        <v>2601</v>
      </c>
      <c r="P638" s="64">
        <v>14</v>
      </c>
      <c r="Q638" s="66">
        <v>14</v>
      </c>
      <c r="R638" s="76" t="s">
        <v>2596</v>
      </c>
      <c r="S638" s="32">
        <v>22</v>
      </c>
      <c r="T638" s="66">
        <v>22</v>
      </c>
      <c r="U638" s="75" t="s">
        <v>3145</v>
      </c>
      <c r="V638" s="32">
        <v>16</v>
      </c>
      <c r="W638" s="66">
        <v>22</v>
      </c>
      <c r="X638" s="46" t="s">
        <v>3562</v>
      </c>
      <c r="Y638" s="32">
        <v>18</v>
      </c>
      <c r="Z638" s="243">
        <v>22</v>
      </c>
      <c r="AA638" s="235" t="s">
        <v>3825</v>
      </c>
      <c r="AB638" s="59"/>
      <c r="AC638" s="59"/>
      <c r="AD638" s="59"/>
      <c r="AE638" s="556"/>
      <c r="AF638" s="556"/>
      <c r="AG638" s="556"/>
      <c r="AH638" s="527">
        <f t="shared" si="98"/>
        <v>103</v>
      </c>
      <c r="AI638" s="64">
        <f t="shared" si="98"/>
        <v>106</v>
      </c>
      <c r="AJ638" s="96">
        <f t="shared" si="94"/>
        <v>0.97169811320754718</v>
      </c>
      <c r="AK638" s="96">
        <f t="shared" si="96"/>
        <v>0.97169811320754718</v>
      </c>
      <c r="AL638" s="64" t="s">
        <v>4072</v>
      </c>
    </row>
    <row r="639" spans="1:38" s="77" customFormat="1" ht="15.75" hidden="1" customHeight="1" x14ac:dyDescent="0.25">
      <c r="A639" s="64">
        <v>636</v>
      </c>
      <c r="B639" s="64" t="s">
        <v>689</v>
      </c>
      <c r="C639" s="64" t="s">
        <v>2429</v>
      </c>
      <c r="D639" s="64" t="s">
        <v>8</v>
      </c>
      <c r="E639" s="324" t="s">
        <v>2438</v>
      </c>
      <c r="F639" s="64" t="s">
        <v>2439</v>
      </c>
      <c r="G639" s="64" t="s">
        <v>1228</v>
      </c>
      <c r="H639" s="82">
        <v>1</v>
      </c>
      <c r="I639" s="64" t="s">
        <v>18</v>
      </c>
      <c r="J639" s="64">
        <v>7</v>
      </c>
      <c r="K639" s="68">
        <v>5</v>
      </c>
      <c r="L639" s="87" t="s">
        <v>2597</v>
      </c>
      <c r="M639" s="64">
        <v>12</v>
      </c>
      <c r="N639" s="66">
        <v>5</v>
      </c>
      <c r="O639" s="72" t="s">
        <v>2602</v>
      </c>
      <c r="P639" s="64">
        <v>11</v>
      </c>
      <c r="Q639" s="66">
        <v>5</v>
      </c>
      <c r="R639" s="76" t="s">
        <v>2920</v>
      </c>
      <c r="S639" s="32">
        <v>15</v>
      </c>
      <c r="T639" s="66">
        <v>15</v>
      </c>
      <c r="U639" s="75" t="s">
        <v>3146</v>
      </c>
      <c r="V639" s="32">
        <v>4</v>
      </c>
      <c r="W639" s="66">
        <v>15</v>
      </c>
      <c r="X639" s="46" t="s">
        <v>3563</v>
      </c>
      <c r="Y639" s="32">
        <v>5</v>
      </c>
      <c r="Z639" s="243">
        <v>15</v>
      </c>
      <c r="AA639" s="235" t="s">
        <v>3826</v>
      </c>
      <c r="AB639" s="59"/>
      <c r="AC639" s="59"/>
      <c r="AD639" s="59"/>
      <c r="AE639" s="556"/>
      <c r="AF639" s="556"/>
      <c r="AG639" s="556"/>
      <c r="AH639" s="527">
        <f t="shared" si="98"/>
        <v>54</v>
      </c>
      <c r="AI639" s="64">
        <f t="shared" si="98"/>
        <v>60</v>
      </c>
      <c r="AJ639" s="96">
        <f t="shared" si="94"/>
        <v>0.9</v>
      </c>
      <c r="AK639" s="96">
        <f t="shared" si="96"/>
        <v>0.9</v>
      </c>
      <c r="AL639" s="64" t="s">
        <v>4072</v>
      </c>
    </row>
    <row r="640" spans="1:38" s="77" customFormat="1" ht="15.75" hidden="1" customHeight="1" x14ac:dyDescent="0.25">
      <c r="A640" s="64">
        <v>637</v>
      </c>
      <c r="B640" s="64" t="s">
        <v>689</v>
      </c>
      <c r="C640" s="64" t="s">
        <v>2429</v>
      </c>
      <c r="D640" s="64" t="s">
        <v>1230</v>
      </c>
      <c r="E640" s="90" t="s">
        <v>2440</v>
      </c>
      <c r="F640" s="86" t="s">
        <v>2441</v>
      </c>
      <c r="G640" s="86" t="s">
        <v>1238</v>
      </c>
      <c r="H640" s="82">
        <v>1</v>
      </c>
      <c r="I640" s="64" t="s">
        <v>18</v>
      </c>
      <c r="J640" s="66">
        <v>0</v>
      </c>
      <c r="K640" s="68">
        <v>0</v>
      </c>
      <c r="L640" s="83" t="s">
        <v>26</v>
      </c>
      <c r="M640" s="66">
        <v>0</v>
      </c>
      <c r="N640" s="66">
        <v>0</v>
      </c>
      <c r="O640" s="67" t="s">
        <v>1108</v>
      </c>
      <c r="P640" s="96">
        <v>0.33</v>
      </c>
      <c r="Q640" s="96">
        <v>0.33</v>
      </c>
      <c r="R640" s="76" t="s">
        <v>2921</v>
      </c>
      <c r="S640" s="68">
        <v>0</v>
      </c>
      <c r="T640" s="68">
        <v>0</v>
      </c>
      <c r="U640" s="67" t="s">
        <v>26</v>
      </c>
      <c r="V640" s="68">
        <v>0</v>
      </c>
      <c r="W640" s="68">
        <v>0</v>
      </c>
      <c r="X640" s="67" t="s">
        <v>26</v>
      </c>
      <c r="Y640" s="237">
        <v>0.33</v>
      </c>
      <c r="Z640" s="237">
        <v>0.33</v>
      </c>
      <c r="AA640" s="235" t="s">
        <v>2921</v>
      </c>
      <c r="AB640" s="59"/>
      <c r="AC640" s="59"/>
      <c r="AD640" s="59"/>
      <c r="AE640" s="556"/>
      <c r="AF640" s="556"/>
      <c r="AG640" s="556"/>
      <c r="AH640" s="534">
        <f>J640+M640+P640+S640+V640+Y640</f>
        <v>0.66</v>
      </c>
      <c r="AI640" s="96">
        <f>Q640+Z640</f>
        <v>0.66</v>
      </c>
      <c r="AJ640" s="96">
        <f t="shared" si="94"/>
        <v>1</v>
      </c>
      <c r="AK640" s="96">
        <f t="shared" si="96"/>
        <v>1</v>
      </c>
      <c r="AL640" s="64" t="s">
        <v>4072</v>
      </c>
    </row>
    <row r="641" spans="1:38" s="77" customFormat="1" ht="15.75" hidden="1" customHeight="1" x14ac:dyDescent="0.25">
      <c r="A641" s="64">
        <v>638</v>
      </c>
      <c r="B641" s="64" t="s">
        <v>689</v>
      </c>
      <c r="C641" s="64" t="s">
        <v>2429</v>
      </c>
      <c r="D641" s="64" t="s">
        <v>8</v>
      </c>
      <c r="E641" s="324" t="s">
        <v>2442</v>
      </c>
      <c r="F641" s="64" t="s">
        <v>2443</v>
      </c>
      <c r="G641" s="64" t="s">
        <v>1228</v>
      </c>
      <c r="H641" s="82">
        <v>1</v>
      </c>
      <c r="I641" s="64" t="s">
        <v>18</v>
      </c>
      <c r="J641" s="64">
        <v>0</v>
      </c>
      <c r="K641" s="64">
        <v>0</v>
      </c>
      <c r="L641" s="87"/>
      <c r="M641" s="64">
        <v>21</v>
      </c>
      <c r="N641" s="64">
        <v>21</v>
      </c>
      <c r="O641" s="72" t="s">
        <v>2605</v>
      </c>
      <c r="P641" s="64">
        <v>9</v>
      </c>
      <c r="Q641" s="64">
        <v>9</v>
      </c>
      <c r="R641" s="76" t="s">
        <v>2922</v>
      </c>
      <c r="S641" s="32">
        <v>5</v>
      </c>
      <c r="T641" s="32">
        <v>5</v>
      </c>
      <c r="U641" s="75" t="s">
        <v>3147</v>
      </c>
      <c r="V641" s="32">
        <v>4</v>
      </c>
      <c r="W641" s="32">
        <v>4</v>
      </c>
      <c r="X641" s="46" t="s">
        <v>3564</v>
      </c>
      <c r="Y641" s="32">
        <v>5</v>
      </c>
      <c r="Z641" s="32">
        <v>5</v>
      </c>
      <c r="AA641" s="235" t="s">
        <v>3147</v>
      </c>
      <c r="AB641" s="59"/>
      <c r="AC641" s="59"/>
      <c r="AD641" s="59"/>
      <c r="AE641" s="556"/>
      <c r="AF641" s="556"/>
      <c r="AG641" s="556"/>
      <c r="AH641" s="527">
        <f t="shared" si="98"/>
        <v>44</v>
      </c>
      <c r="AI641" s="64">
        <f t="shared" si="98"/>
        <v>44</v>
      </c>
      <c r="AJ641" s="96">
        <f t="shared" si="94"/>
        <v>1</v>
      </c>
      <c r="AK641" s="96">
        <f t="shared" si="96"/>
        <v>1</v>
      </c>
      <c r="AL641" s="64" t="s">
        <v>4072</v>
      </c>
    </row>
    <row r="642" spans="1:38" s="77" customFormat="1" ht="15.75" hidden="1" customHeight="1" x14ac:dyDescent="0.25">
      <c r="A642" s="64">
        <v>639</v>
      </c>
      <c r="B642" s="64" t="s">
        <v>689</v>
      </c>
      <c r="C642" s="64" t="s">
        <v>2429</v>
      </c>
      <c r="D642" s="64" t="s">
        <v>8</v>
      </c>
      <c r="E642" s="324" t="s">
        <v>2444</v>
      </c>
      <c r="F642" s="64" t="s">
        <v>2445</v>
      </c>
      <c r="G642" s="64" t="s">
        <v>1228</v>
      </c>
      <c r="H642" s="82">
        <v>1</v>
      </c>
      <c r="I642" s="64" t="s">
        <v>18</v>
      </c>
      <c r="J642" s="64">
        <v>0</v>
      </c>
      <c r="K642" s="66">
        <v>5</v>
      </c>
      <c r="L642" s="87"/>
      <c r="M642" s="64">
        <v>5</v>
      </c>
      <c r="N642" s="66">
        <v>5</v>
      </c>
      <c r="O642" s="72" t="s">
        <v>2606</v>
      </c>
      <c r="P642" s="64">
        <v>3</v>
      </c>
      <c r="Q642" s="66">
        <v>5</v>
      </c>
      <c r="R642" s="76" t="s">
        <v>2923</v>
      </c>
      <c r="S642" s="32">
        <v>1</v>
      </c>
      <c r="T642" s="66">
        <v>1</v>
      </c>
      <c r="U642" s="75" t="s">
        <v>3148</v>
      </c>
      <c r="V642" s="32">
        <v>3</v>
      </c>
      <c r="W642" s="66">
        <v>1</v>
      </c>
      <c r="X642" s="46" t="s">
        <v>3565</v>
      </c>
      <c r="Y642" s="32">
        <v>4</v>
      </c>
      <c r="Z642" s="243">
        <v>1</v>
      </c>
      <c r="AA642" s="235" t="s">
        <v>3827</v>
      </c>
      <c r="AB642" s="59"/>
      <c r="AC642" s="59"/>
      <c r="AD642" s="59"/>
      <c r="AE642" s="556"/>
      <c r="AF642" s="556"/>
      <c r="AG642" s="556"/>
      <c r="AH642" s="527">
        <f t="shared" si="98"/>
        <v>16</v>
      </c>
      <c r="AI642" s="64">
        <f t="shared" si="98"/>
        <v>18</v>
      </c>
      <c r="AJ642" s="96">
        <f t="shared" si="94"/>
        <v>0.88888888888888884</v>
      </c>
      <c r="AK642" s="96">
        <f t="shared" si="96"/>
        <v>0.88888888888888884</v>
      </c>
      <c r="AL642" s="64" t="s">
        <v>4072</v>
      </c>
    </row>
    <row r="643" spans="1:38" s="77" customFormat="1" ht="15.75" hidden="1" customHeight="1" x14ac:dyDescent="0.25">
      <c r="A643" s="64">
        <v>640</v>
      </c>
      <c r="B643" s="64" t="s">
        <v>689</v>
      </c>
      <c r="C643" s="64" t="s">
        <v>2429</v>
      </c>
      <c r="D643" s="64" t="s">
        <v>1230</v>
      </c>
      <c r="E643" s="324" t="s">
        <v>2446</v>
      </c>
      <c r="F643" s="64" t="s">
        <v>2447</v>
      </c>
      <c r="G643" s="64" t="s">
        <v>1228</v>
      </c>
      <c r="H643" s="82">
        <v>1</v>
      </c>
      <c r="I643" s="64" t="s">
        <v>18</v>
      </c>
      <c r="J643" s="64">
        <v>30</v>
      </c>
      <c r="K643" s="66">
        <v>30</v>
      </c>
      <c r="L643" s="87" t="s">
        <v>2598</v>
      </c>
      <c r="M643" s="66">
        <v>0</v>
      </c>
      <c r="N643" s="66">
        <v>0</v>
      </c>
      <c r="O643" s="67" t="s">
        <v>26</v>
      </c>
      <c r="P643" s="66">
        <v>0</v>
      </c>
      <c r="Q643" s="66">
        <v>0</v>
      </c>
      <c r="R643" s="67" t="s">
        <v>26</v>
      </c>
      <c r="S643" s="68">
        <v>0</v>
      </c>
      <c r="T643" s="68">
        <v>0</v>
      </c>
      <c r="U643" s="67" t="s">
        <v>26</v>
      </c>
      <c r="V643" s="66">
        <v>0</v>
      </c>
      <c r="W643" s="66">
        <v>0</v>
      </c>
      <c r="X643" s="67" t="s">
        <v>26</v>
      </c>
      <c r="Y643" s="66">
        <v>0</v>
      </c>
      <c r="Z643" s="66">
        <v>0</v>
      </c>
      <c r="AA643" s="452" t="s">
        <v>26</v>
      </c>
      <c r="AB643" s="59"/>
      <c r="AC643" s="59"/>
      <c r="AD643" s="59"/>
      <c r="AE643" s="556"/>
      <c r="AF643" s="556"/>
      <c r="AG643" s="556"/>
      <c r="AH643" s="527">
        <f t="shared" si="98"/>
        <v>30</v>
      </c>
      <c r="AI643" s="64">
        <f t="shared" si="98"/>
        <v>30</v>
      </c>
      <c r="AJ643" s="96">
        <f t="shared" si="94"/>
        <v>1</v>
      </c>
      <c r="AK643" s="96">
        <f t="shared" si="96"/>
        <v>1</v>
      </c>
      <c r="AL643" s="64" t="s">
        <v>4072</v>
      </c>
    </row>
    <row r="644" spans="1:38" s="77" customFormat="1" ht="15.75" hidden="1" customHeight="1" x14ac:dyDescent="0.25">
      <c r="A644" s="64">
        <v>641</v>
      </c>
      <c r="B644" s="64" t="s">
        <v>689</v>
      </c>
      <c r="C644" s="64" t="s">
        <v>2429</v>
      </c>
      <c r="D644" s="64" t="s">
        <v>8</v>
      </c>
      <c r="E644" s="324" t="s">
        <v>2448</v>
      </c>
      <c r="F644" s="64" t="s">
        <v>2449</v>
      </c>
      <c r="G644" s="64" t="s">
        <v>1228</v>
      </c>
      <c r="H644" s="82">
        <v>1</v>
      </c>
      <c r="I644" s="64" t="s">
        <v>18</v>
      </c>
      <c r="J644" s="64">
        <v>4</v>
      </c>
      <c r="K644" s="66">
        <v>4</v>
      </c>
      <c r="L644" s="87" t="s">
        <v>2599</v>
      </c>
      <c r="M644" s="64">
        <v>15</v>
      </c>
      <c r="N644" s="66">
        <v>4</v>
      </c>
      <c r="O644" s="72" t="s">
        <v>2603</v>
      </c>
      <c r="P644" s="64">
        <v>29</v>
      </c>
      <c r="Q644" s="66">
        <v>4</v>
      </c>
      <c r="R644" s="76" t="s">
        <v>2924</v>
      </c>
      <c r="S644" s="32">
        <v>14</v>
      </c>
      <c r="T644" s="66">
        <v>20</v>
      </c>
      <c r="U644" s="75" t="s">
        <v>3149</v>
      </c>
      <c r="V644" s="32">
        <v>13</v>
      </c>
      <c r="W644" s="66">
        <v>25</v>
      </c>
      <c r="X644" s="46" t="s">
        <v>3566</v>
      </c>
      <c r="Y644" s="32">
        <v>6</v>
      </c>
      <c r="Z644" s="243">
        <v>25</v>
      </c>
      <c r="AA644" s="235" t="s">
        <v>3828</v>
      </c>
      <c r="AB644" s="59"/>
      <c r="AC644" s="59"/>
      <c r="AD644" s="59"/>
      <c r="AE644" s="556"/>
      <c r="AF644" s="556"/>
      <c r="AG644" s="556"/>
      <c r="AH644" s="527">
        <f t="shared" si="98"/>
        <v>81</v>
      </c>
      <c r="AI644" s="64">
        <f t="shared" si="98"/>
        <v>82</v>
      </c>
      <c r="AJ644" s="96">
        <f t="shared" si="94"/>
        <v>0.98780487804878048</v>
      </c>
      <c r="AK644" s="96">
        <f t="shared" si="96"/>
        <v>0.98780487804878048</v>
      </c>
      <c r="AL644" s="64" t="s">
        <v>4072</v>
      </c>
    </row>
    <row r="645" spans="1:38" s="77" customFormat="1" ht="15.75" hidden="1" customHeight="1" x14ac:dyDescent="0.25">
      <c r="A645" s="64">
        <v>642</v>
      </c>
      <c r="B645" s="64" t="s">
        <v>689</v>
      </c>
      <c r="C645" s="64" t="s">
        <v>2429</v>
      </c>
      <c r="D645" s="64" t="s">
        <v>8</v>
      </c>
      <c r="E645" s="324" t="s">
        <v>2450</v>
      </c>
      <c r="F645" s="64" t="s">
        <v>2451</v>
      </c>
      <c r="G645" s="86" t="s">
        <v>1224</v>
      </c>
      <c r="H645" s="82">
        <v>0.8</v>
      </c>
      <c r="I645" s="64" t="s">
        <v>786</v>
      </c>
      <c r="J645" s="64">
        <v>10253</v>
      </c>
      <c r="K645" s="66">
        <v>2049</v>
      </c>
      <c r="L645" s="87" t="s">
        <v>2600</v>
      </c>
      <c r="M645" s="64">
        <v>0</v>
      </c>
      <c r="N645" s="64">
        <v>0</v>
      </c>
      <c r="O645" s="72"/>
      <c r="P645" s="66">
        <v>0</v>
      </c>
      <c r="Q645" s="66">
        <v>0</v>
      </c>
      <c r="R645" s="67" t="s">
        <v>26</v>
      </c>
      <c r="S645" s="68">
        <v>0</v>
      </c>
      <c r="T645" s="68">
        <v>0</v>
      </c>
      <c r="U645" s="67" t="s">
        <v>26</v>
      </c>
      <c r="V645" s="66">
        <v>0</v>
      </c>
      <c r="W645" s="66">
        <v>0</v>
      </c>
      <c r="X645" s="67" t="s">
        <v>26</v>
      </c>
      <c r="Y645" s="66">
        <v>0</v>
      </c>
      <c r="Z645" s="66">
        <v>0</v>
      </c>
      <c r="AA645" s="452" t="s">
        <v>26</v>
      </c>
      <c r="AB645" s="59"/>
      <c r="AC645" s="59"/>
      <c r="AD645" s="59"/>
      <c r="AE645" s="556"/>
      <c r="AF645" s="556"/>
      <c r="AG645" s="556"/>
      <c r="AH645" s="527">
        <f t="shared" si="98"/>
        <v>10253</v>
      </c>
      <c r="AI645" s="64">
        <f t="shared" si="98"/>
        <v>2049</v>
      </c>
      <c r="AJ645" s="420">
        <f>((AH645/AI645)-1)</f>
        <v>4.003904343582235</v>
      </c>
      <c r="AK645" s="420">
        <f t="shared" si="96"/>
        <v>5.0048804294777938</v>
      </c>
      <c r="AL645" s="88" t="s">
        <v>4072</v>
      </c>
    </row>
    <row r="646" spans="1:38" s="77" customFormat="1" ht="15.75" hidden="1" customHeight="1" x14ac:dyDescent="0.25">
      <c r="A646" s="126">
        <v>643</v>
      </c>
      <c r="B646" s="126" t="s">
        <v>689</v>
      </c>
      <c r="C646" s="126" t="s">
        <v>2429</v>
      </c>
      <c r="D646" s="126" t="s">
        <v>8</v>
      </c>
      <c r="E646" s="360" t="s">
        <v>2452</v>
      </c>
      <c r="F646" s="126" t="s">
        <v>2453</v>
      </c>
      <c r="G646" s="126" t="s">
        <v>1228</v>
      </c>
      <c r="H646" s="127">
        <v>1</v>
      </c>
      <c r="I646" s="126" t="s">
        <v>18</v>
      </c>
      <c r="J646" s="126">
        <v>0</v>
      </c>
      <c r="K646" s="128">
        <v>10</v>
      </c>
      <c r="L646" s="129"/>
      <c r="M646" s="126">
        <v>7</v>
      </c>
      <c r="N646" s="128">
        <v>20</v>
      </c>
      <c r="O646" s="130" t="s">
        <v>2607</v>
      </c>
      <c r="P646" s="126">
        <v>6</v>
      </c>
      <c r="Q646" s="128">
        <v>20</v>
      </c>
      <c r="R646" s="131" t="s">
        <v>2925</v>
      </c>
      <c r="S646" s="32">
        <v>1</v>
      </c>
      <c r="T646" s="128">
        <v>1</v>
      </c>
      <c r="U646" s="75" t="s">
        <v>2925</v>
      </c>
      <c r="V646" s="132">
        <v>14</v>
      </c>
      <c r="W646" s="128">
        <v>2</v>
      </c>
      <c r="X646" s="46" t="s">
        <v>2925</v>
      </c>
      <c r="Y646" s="132">
        <v>6</v>
      </c>
      <c r="Z646" s="246">
        <v>2</v>
      </c>
      <c r="AA646" s="235" t="s">
        <v>2925</v>
      </c>
      <c r="AB646" s="59"/>
      <c r="AC646" s="59"/>
      <c r="AD646" s="59"/>
      <c r="AE646" s="556"/>
      <c r="AF646" s="556"/>
      <c r="AG646" s="556"/>
      <c r="AH646" s="527">
        <f t="shared" si="98"/>
        <v>34</v>
      </c>
      <c r="AI646" s="64">
        <f t="shared" si="98"/>
        <v>55</v>
      </c>
      <c r="AJ646" s="96">
        <f>+AH646/AI646</f>
        <v>0.61818181818181817</v>
      </c>
      <c r="AK646" s="96">
        <f t="shared" si="96"/>
        <v>0.61818181818181817</v>
      </c>
      <c r="AL646" s="64" t="s">
        <v>4073</v>
      </c>
    </row>
    <row r="647" spans="1:38" ht="39.950000000000003" customHeight="1" x14ac:dyDescent="0.25">
      <c r="AJ647" s="421"/>
    </row>
    <row r="650" spans="1:38" ht="39.950000000000003" customHeight="1" x14ac:dyDescent="0.25">
      <c r="AI650" s="445"/>
    </row>
    <row r="1048576" spans="38:38" ht="39.950000000000003" customHeight="1" x14ac:dyDescent="0.25">
      <c r="AL1048576" s="64"/>
    </row>
  </sheetData>
  <sheetProtection formatColumns="0" sort="0" autoFilter="0"/>
  <autoFilter ref="A3:AL646">
    <filterColumn colId="1">
      <filters>
        <filter val="INJURE"/>
      </filters>
    </filterColumn>
  </autoFilter>
  <mergeCells count="10">
    <mergeCell ref="Y2:AA2"/>
    <mergeCell ref="AB2:AD2"/>
    <mergeCell ref="AH2:AL2"/>
    <mergeCell ref="A1:R1"/>
    <mergeCell ref="J2:L2"/>
    <mergeCell ref="M2:O2"/>
    <mergeCell ref="P2:R2"/>
    <mergeCell ref="S2:U2"/>
    <mergeCell ref="V2:X2"/>
    <mergeCell ref="AE2:AG2"/>
  </mergeCells>
  <conditionalFormatting sqref="S70:T72 S73 S75:S77 S79:T82 S84:T103">
    <cfRule type="containsBlanks" dxfId="44" priority="29">
      <formula>LEN(TRIM(S70))=0</formula>
    </cfRule>
  </conditionalFormatting>
  <conditionalFormatting sqref="S154:T167">
    <cfRule type="containsBlanks" dxfId="43" priority="24">
      <formula>LEN(TRIM(S154))=0</formula>
    </cfRule>
  </conditionalFormatting>
  <conditionalFormatting sqref="S169:T169">
    <cfRule type="containsBlanks" dxfId="42" priority="28">
      <formula>LEN(TRIM(S169))=0</formula>
    </cfRule>
  </conditionalFormatting>
  <conditionalFormatting sqref="Y42:Z43">
    <cfRule type="containsBlanks" dxfId="41" priority="23">
      <formula>LEN(TRIM(Y42))=0</formula>
    </cfRule>
  </conditionalFormatting>
  <conditionalFormatting sqref="Y45:Z45">
    <cfRule type="containsBlanks" dxfId="40" priority="22">
      <formula>LEN(TRIM(Y45))=0</formula>
    </cfRule>
  </conditionalFormatting>
  <conditionalFormatting sqref="Y49:Z50 Y52:Z52">
    <cfRule type="containsBlanks" dxfId="39" priority="21">
      <formula>LEN(TRIM(Y49))=0</formula>
    </cfRule>
  </conditionalFormatting>
  <conditionalFormatting sqref="Y56:Z64">
    <cfRule type="containsBlanks" dxfId="38" priority="20">
      <formula>LEN(TRIM(Y56))=0</formula>
    </cfRule>
  </conditionalFormatting>
  <conditionalFormatting sqref="Y70:Z72">
    <cfRule type="containsBlanks" dxfId="37" priority="19">
      <formula>LEN(TRIM(Y70))=0</formula>
    </cfRule>
  </conditionalFormatting>
  <conditionalFormatting sqref="Y75:Z77">
    <cfRule type="containsBlanks" dxfId="36" priority="18">
      <formula>LEN(TRIM(Y75))=0</formula>
    </cfRule>
  </conditionalFormatting>
  <conditionalFormatting sqref="Y79:Z82">
    <cfRule type="containsBlanks" dxfId="35" priority="17">
      <formula>LEN(TRIM(Y79))=0</formula>
    </cfRule>
  </conditionalFormatting>
  <conditionalFormatting sqref="Y84:Z86">
    <cfRule type="containsBlanks" dxfId="34" priority="16">
      <formula>LEN(TRIM(Y84))=0</formula>
    </cfRule>
  </conditionalFormatting>
  <conditionalFormatting sqref="Y154:Z165">
    <cfRule type="containsBlanks" dxfId="33" priority="15">
      <formula>LEN(TRIM(Y154))=0</formula>
    </cfRule>
  </conditionalFormatting>
  <conditionalFormatting sqref="Y167:Z169">
    <cfRule type="containsBlanks" dxfId="32" priority="14">
      <formula>LEN(TRIM(Y167))=0</formula>
    </cfRule>
  </conditionalFormatting>
  <conditionalFormatting sqref="AL4:AL646">
    <cfRule type="containsText" dxfId="31" priority="9" operator="containsText" text="*2">
      <formula>NOT(ISERROR(SEARCH("*2",AL4)))</formula>
    </cfRule>
    <cfRule type="containsText" dxfId="30" priority="10" operator="containsText" text="*1">
      <formula>NOT(ISERROR(SEARCH("*1",AL4)))</formula>
    </cfRule>
    <cfRule type="containsText" dxfId="29" priority="11" operator="containsText" text="En Riesgo">
      <formula>NOT(ISERROR(SEARCH("En Riesgo",AL4)))</formula>
    </cfRule>
    <cfRule type="containsText" dxfId="28" priority="12" operator="containsText" text="En Progreso">
      <formula>NOT(ISERROR(SEARCH("En Progreso",AL4)))</formula>
    </cfRule>
    <cfRule type="containsText" dxfId="27" priority="13" operator="containsText" text="Aceptable">
      <formula>NOT(ISERROR(SEARCH("Aceptable",AL4)))</formula>
    </cfRule>
  </conditionalFormatting>
  <conditionalFormatting sqref="AL490:AL505">
    <cfRule type="containsText" dxfId="26" priority="25" operator="containsText" text="Aceptable">
      <formula>NOT(ISERROR(SEARCH("Aceptable",AL490)))</formula>
    </cfRule>
    <cfRule type="containsText" dxfId="25" priority="26" operator="containsText" text="En progreso">
      <formula>NOT(ISERROR(SEARCH("En progreso",AL490)))</formula>
    </cfRule>
    <cfRule type="containsText" dxfId="24" priority="27" operator="containsText" text="En riesgo">
      <formula>NOT(ISERROR(SEARCH("En riesgo",AL490)))</formula>
    </cfRule>
  </conditionalFormatting>
  <conditionalFormatting sqref="AL507:AL513">
    <cfRule type="containsText" dxfId="23" priority="1" operator="containsText" text="Aceptable">
      <formula>NOT(ISERROR(SEARCH("Aceptable",AL507)))</formula>
    </cfRule>
    <cfRule type="containsText" dxfId="22" priority="2" operator="containsText" text="En progreso">
      <formula>NOT(ISERROR(SEARCH("En progreso",AL507)))</formula>
    </cfRule>
    <cfRule type="containsText" dxfId="21" priority="3" operator="containsText" text="En riesgo">
      <formula>NOT(ISERROR(SEARCH("En riesgo",AL507)))</formula>
    </cfRule>
  </conditionalFormatting>
  <conditionalFormatting sqref="AL1048576">
    <cfRule type="containsText" dxfId="20" priority="4" operator="containsText" text="*2">
      <formula>NOT(ISERROR(SEARCH("*2",AL1048576)))</formula>
    </cfRule>
    <cfRule type="containsText" dxfId="19" priority="5" operator="containsText" text="*1">
      <formula>NOT(ISERROR(SEARCH("*1",AL1048576)))</formula>
    </cfRule>
    <cfRule type="containsText" dxfId="18" priority="6" operator="containsText" text="En Riesgo">
      <formula>NOT(ISERROR(SEARCH("En Riesgo",AL1048576)))</formula>
    </cfRule>
    <cfRule type="containsText" dxfId="17" priority="7" operator="containsText" text="En Progreso">
      <formula>NOT(ISERROR(SEARCH("En Progreso",AL1048576)))</formula>
    </cfRule>
    <cfRule type="containsText" dxfId="16" priority="8" operator="containsText" text="Aceptable">
      <formula>NOT(ISERROR(SEARCH("Aceptable",AL1048576)))</formula>
    </cfRule>
  </conditionalFormatting>
  <pageMargins left="0.25" right="0.25" top="0.75" bottom="0.75" header="0.3" footer="0.3"/>
  <pageSetup scale="20"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J671"/>
  <sheetViews>
    <sheetView tabSelected="1" topLeftCell="Q1" zoomScale="75" zoomScaleNormal="75" workbookViewId="0">
      <pane ySplit="3" topLeftCell="A549" activePane="bottomLeft" state="frozen"/>
      <selection pane="bottomLeft" activeCell="AD549" sqref="AD549"/>
    </sheetView>
  </sheetViews>
  <sheetFormatPr baseColWidth="10" defaultColWidth="10.7109375" defaultRowHeight="30" customHeight="1" x14ac:dyDescent="0.25"/>
  <cols>
    <col min="1" max="1" width="10.85546875" style="9" bestFit="1" customWidth="1"/>
    <col min="2" max="2" width="10.7109375" style="9"/>
    <col min="3" max="3" width="15.85546875" style="9" customWidth="1"/>
    <col min="4" max="4" width="10.7109375" style="9" customWidth="1"/>
    <col min="5" max="5" width="73.28515625" style="59" customWidth="1"/>
    <col min="6" max="6" width="26.85546875" style="9" customWidth="1"/>
    <col min="7" max="7" width="40.28515625" style="9" customWidth="1"/>
    <col min="8" max="8" width="8" style="9" customWidth="1"/>
    <col min="9" max="9" width="5.5703125" style="9" customWidth="1"/>
    <col min="10" max="10" width="12.5703125" style="59" customWidth="1"/>
    <col min="11" max="11" width="6.85546875" style="9" customWidth="1"/>
    <col min="12" max="12" width="8.7109375" style="9" customWidth="1"/>
    <col min="13" max="13" width="16" style="59" customWidth="1"/>
    <col min="14" max="14" width="8.42578125" style="9" customWidth="1"/>
    <col min="15" max="15" width="7.42578125" style="9" customWidth="1"/>
    <col min="16" max="16" width="13" style="59" customWidth="1"/>
    <col min="17" max="17" width="10.85546875" style="9" customWidth="1"/>
    <col min="18" max="18" width="8.5703125" style="9" customWidth="1"/>
    <col min="19" max="19" width="13.42578125" style="59" customWidth="1"/>
    <col min="20" max="20" width="9" style="5" customWidth="1"/>
    <col min="21" max="21" width="8.7109375" style="5" customWidth="1"/>
    <col min="22" max="22" width="10.42578125" style="315" customWidth="1"/>
    <col min="23" max="23" width="9.7109375" style="5" customWidth="1"/>
    <col min="24" max="24" width="13.85546875" style="5" customWidth="1"/>
    <col min="25" max="25" width="30.28515625" style="315" customWidth="1"/>
    <col min="26" max="26" width="9.85546875" style="315" customWidth="1"/>
    <col min="27" max="27" width="10.140625" style="315" customWidth="1"/>
    <col min="28" max="31" width="14.28515625" style="315" customWidth="1"/>
    <col min="32" max="32" width="21.28515625" style="9" customWidth="1"/>
    <col min="33" max="33" width="30.85546875" style="9" customWidth="1"/>
    <col min="34" max="34" width="17.5703125" style="9" customWidth="1"/>
    <col min="35" max="35" width="18.7109375" style="9" customWidth="1"/>
    <col min="36" max="36" width="24" style="9" hidden="1" customWidth="1"/>
    <col min="37" max="16384" width="10.7109375" style="5"/>
  </cols>
  <sheetData>
    <row r="1" spans="1:36" s="1" customFormat="1" ht="30" customHeight="1" x14ac:dyDescent="0.25">
      <c r="A1" s="598" t="s">
        <v>0</v>
      </c>
      <c r="B1" s="598"/>
      <c r="C1" s="598"/>
      <c r="D1" s="598"/>
      <c r="E1" s="599"/>
      <c r="F1" s="598"/>
      <c r="G1" s="598"/>
      <c r="H1" s="598"/>
      <c r="I1" s="598"/>
      <c r="J1" s="598"/>
      <c r="K1" s="598"/>
      <c r="L1" s="598"/>
      <c r="M1" s="598"/>
      <c r="N1" s="598"/>
      <c r="O1" s="598"/>
      <c r="P1" s="598"/>
      <c r="Q1" s="7"/>
      <c r="R1" s="7"/>
      <c r="S1" s="311"/>
      <c r="T1" s="49"/>
      <c r="U1" s="49"/>
      <c r="V1" s="345"/>
      <c r="Y1" s="353"/>
      <c r="Z1" s="353"/>
      <c r="AA1" s="353"/>
      <c r="AB1" s="353"/>
      <c r="AC1" s="353"/>
      <c r="AD1" s="353"/>
      <c r="AE1" s="353"/>
      <c r="AF1" s="223"/>
      <c r="AG1" s="223"/>
      <c r="AH1" s="223"/>
      <c r="AI1" s="223"/>
      <c r="AJ1" s="223"/>
    </row>
    <row r="2" spans="1:36" ht="30" customHeight="1" x14ac:dyDescent="0.25">
      <c r="H2" s="600" t="s">
        <v>1</v>
      </c>
      <c r="I2" s="600"/>
      <c r="J2" s="600"/>
      <c r="K2" s="601" t="s">
        <v>2</v>
      </c>
      <c r="L2" s="602"/>
      <c r="M2" s="603"/>
      <c r="N2" s="604" t="s">
        <v>3</v>
      </c>
      <c r="O2" s="605"/>
      <c r="P2" s="606"/>
      <c r="Q2" s="588" t="s">
        <v>2977</v>
      </c>
      <c r="R2" s="589"/>
      <c r="S2" s="590"/>
      <c r="T2" s="591" t="s">
        <v>2978</v>
      </c>
      <c r="U2" s="592"/>
      <c r="V2" s="593"/>
      <c r="W2" s="573" t="s">
        <v>3262</v>
      </c>
      <c r="X2" s="574"/>
      <c r="Y2" s="575"/>
      <c r="Z2" s="576" t="s">
        <v>4075</v>
      </c>
      <c r="AA2" s="577"/>
      <c r="AB2" s="578"/>
      <c r="AC2" s="607" t="s">
        <v>4105</v>
      </c>
      <c r="AD2" s="608"/>
      <c r="AE2" s="609"/>
      <c r="AF2" s="597" t="s">
        <v>3263</v>
      </c>
      <c r="AG2" s="597"/>
      <c r="AH2" s="597"/>
      <c r="AI2" s="597"/>
      <c r="AJ2" s="597"/>
    </row>
    <row r="3" spans="1:36" s="36" customFormat="1" ht="30" customHeight="1" x14ac:dyDescent="0.25">
      <c r="A3" s="4" t="s">
        <v>4</v>
      </c>
      <c r="B3" s="4" t="s">
        <v>5</v>
      </c>
      <c r="C3" s="4" t="s">
        <v>6</v>
      </c>
      <c r="D3" s="4" t="s">
        <v>7</v>
      </c>
      <c r="E3" s="310" t="s">
        <v>8</v>
      </c>
      <c r="F3" s="4" t="s">
        <v>9</v>
      </c>
      <c r="G3" s="4" t="s">
        <v>10</v>
      </c>
      <c r="H3" s="4" t="s">
        <v>11</v>
      </c>
      <c r="I3" s="4" t="s">
        <v>12</v>
      </c>
      <c r="J3" s="505" t="s">
        <v>13</v>
      </c>
      <c r="K3" s="4" t="s">
        <v>11</v>
      </c>
      <c r="L3" s="4" t="s">
        <v>12</v>
      </c>
      <c r="M3" s="506" t="s">
        <v>13</v>
      </c>
      <c r="N3" s="4" t="s">
        <v>11</v>
      </c>
      <c r="O3" s="4" t="s">
        <v>12</v>
      </c>
      <c r="P3" s="507" t="s">
        <v>13</v>
      </c>
      <c r="Q3" s="4" t="s">
        <v>11</v>
      </c>
      <c r="R3" s="4" t="s">
        <v>12</v>
      </c>
      <c r="S3" s="174" t="s">
        <v>13</v>
      </c>
      <c r="T3" s="4" t="s">
        <v>11</v>
      </c>
      <c r="U3" s="4" t="s">
        <v>12</v>
      </c>
      <c r="V3" s="314" t="s">
        <v>13</v>
      </c>
      <c r="W3" s="4" t="s">
        <v>11</v>
      </c>
      <c r="X3" s="4" t="s">
        <v>12</v>
      </c>
      <c r="Y3" s="317" t="s">
        <v>13</v>
      </c>
      <c r="Z3" s="4" t="s">
        <v>11</v>
      </c>
      <c r="AA3" s="4" t="s">
        <v>12</v>
      </c>
      <c r="AB3" s="537" t="s">
        <v>13</v>
      </c>
      <c r="AC3" s="571" t="s">
        <v>11</v>
      </c>
      <c r="AD3" s="571" t="s">
        <v>4109</v>
      </c>
      <c r="AE3" s="571" t="s">
        <v>4110</v>
      </c>
      <c r="AF3" s="35" t="s">
        <v>11</v>
      </c>
      <c r="AG3" s="35" t="s">
        <v>12</v>
      </c>
      <c r="AH3" s="35" t="s">
        <v>3264</v>
      </c>
      <c r="AI3" s="35" t="s">
        <v>3265</v>
      </c>
      <c r="AJ3" s="35" t="s">
        <v>3266</v>
      </c>
    </row>
    <row r="4" spans="1:36" ht="15.75" hidden="1" customHeight="1" x14ac:dyDescent="0.25">
      <c r="A4" s="9">
        <v>1</v>
      </c>
      <c r="B4" s="9" t="s">
        <v>14</v>
      </c>
      <c r="C4" s="9" t="s">
        <v>15</v>
      </c>
      <c r="D4" s="9" t="s">
        <v>16</v>
      </c>
      <c r="E4" s="59" t="s">
        <v>17</v>
      </c>
      <c r="F4" s="11">
        <v>1</v>
      </c>
      <c r="G4" s="9" t="s">
        <v>18</v>
      </c>
      <c r="H4" s="9">
        <v>57</v>
      </c>
      <c r="I4" s="9">
        <v>57</v>
      </c>
      <c r="J4" s="87"/>
      <c r="K4" s="9">
        <v>35</v>
      </c>
      <c r="L4" s="9">
        <v>35</v>
      </c>
      <c r="M4" s="84"/>
      <c r="N4" s="9">
        <v>88</v>
      </c>
      <c r="O4" s="9">
        <v>88</v>
      </c>
      <c r="P4" s="85"/>
      <c r="Q4" s="9">
        <v>42</v>
      </c>
      <c r="R4" s="9">
        <v>42</v>
      </c>
      <c r="S4" s="61"/>
      <c r="T4" s="9">
        <v>439</v>
      </c>
      <c r="U4" s="9">
        <v>439</v>
      </c>
      <c r="V4" s="346"/>
      <c r="W4" s="5">
        <v>228</v>
      </c>
      <c r="X4" s="5">
        <v>228</v>
      </c>
      <c r="AF4" s="9">
        <f t="shared" ref="AF4:AF35" si="0">H4+K4+N4+Q4+T4+W4</f>
        <v>889</v>
      </c>
      <c r="AG4" s="9">
        <f t="shared" ref="AG4:AG35" si="1">I4+L4+O4+R4+U4+X4</f>
        <v>889</v>
      </c>
      <c r="AH4" s="26">
        <f>AF4/AG4</f>
        <v>1</v>
      </c>
      <c r="AI4" s="26">
        <f>+AH4/F4</f>
        <v>1</v>
      </c>
      <c r="AJ4" s="9" t="s">
        <v>4072</v>
      </c>
    </row>
    <row r="5" spans="1:36" ht="15.75" hidden="1" customHeight="1" x14ac:dyDescent="0.25">
      <c r="A5" s="9">
        <v>2</v>
      </c>
      <c r="B5" s="9" t="s">
        <v>14</v>
      </c>
      <c r="C5" s="9" t="s">
        <v>15</v>
      </c>
      <c r="D5" s="9" t="s">
        <v>16</v>
      </c>
      <c r="E5" s="59" t="s">
        <v>19</v>
      </c>
      <c r="F5" s="11">
        <v>1</v>
      </c>
      <c r="G5" s="9" t="s">
        <v>18</v>
      </c>
      <c r="H5" s="9">
        <v>22</v>
      </c>
      <c r="I5" s="9">
        <v>22</v>
      </c>
      <c r="J5" s="87"/>
      <c r="K5" s="9">
        <v>19</v>
      </c>
      <c r="L5" s="9">
        <v>19</v>
      </c>
      <c r="M5" s="84"/>
      <c r="N5" s="9">
        <v>22</v>
      </c>
      <c r="O5" s="9">
        <v>22</v>
      </c>
      <c r="P5" s="85"/>
      <c r="Q5" s="9">
        <v>23</v>
      </c>
      <c r="R5" s="9">
        <v>23</v>
      </c>
      <c r="S5" s="61"/>
      <c r="T5" s="9">
        <v>24</v>
      </c>
      <c r="U5" s="9">
        <v>24</v>
      </c>
      <c r="V5" s="346"/>
      <c r="W5" s="5">
        <v>22</v>
      </c>
      <c r="X5" s="5">
        <v>22</v>
      </c>
      <c r="AF5" s="9">
        <f t="shared" si="0"/>
        <v>132</v>
      </c>
      <c r="AG5" s="9">
        <f t="shared" si="1"/>
        <v>132</v>
      </c>
      <c r="AH5" s="26">
        <f>AF5/AG5</f>
        <v>1</v>
      </c>
      <c r="AI5" s="26">
        <f>+AH5/F5</f>
        <v>1</v>
      </c>
      <c r="AJ5" s="9" t="s">
        <v>4072</v>
      </c>
    </row>
    <row r="6" spans="1:36" ht="15.75" hidden="1" customHeight="1" x14ac:dyDescent="0.25">
      <c r="A6" s="9">
        <v>3</v>
      </c>
      <c r="B6" s="9" t="s">
        <v>14</v>
      </c>
      <c r="C6" s="9" t="s">
        <v>15</v>
      </c>
      <c r="D6" s="9" t="s">
        <v>16</v>
      </c>
      <c r="E6" s="59" t="s">
        <v>20</v>
      </c>
      <c r="F6" s="11">
        <v>1</v>
      </c>
      <c r="G6" s="9" t="s">
        <v>18</v>
      </c>
      <c r="H6" s="9">
        <v>57</v>
      </c>
      <c r="I6" s="9">
        <v>57</v>
      </c>
      <c r="J6" s="87"/>
      <c r="K6" s="9">
        <v>35</v>
      </c>
      <c r="L6" s="9">
        <v>35</v>
      </c>
      <c r="M6" s="84"/>
      <c r="N6" s="9">
        <v>88</v>
      </c>
      <c r="O6" s="9">
        <v>88</v>
      </c>
      <c r="P6" s="85"/>
      <c r="Q6" s="9">
        <v>42</v>
      </c>
      <c r="R6" s="9">
        <v>42</v>
      </c>
      <c r="S6" s="61"/>
      <c r="T6" s="9">
        <v>82</v>
      </c>
      <c r="U6" s="9">
        <v>82</v>
      </c>
      <c r="V6" s="346"/>
      <c r="W6" s="5">
        <v>37</v>
      </c>
      <c r="X6" s="5">
        <v>37</v>
      </c>
      <c r="AF6" s="9">
        <f t="shared" si="0"/>
        <v>341</v>
      </c>
      <c r="AG6" s="9">
        <f t="shared" si="1"/>
        <v>341</v>
      </c>
      <c r="AH6" s="26">
        <f>AF6/AG6</f>
        <v>1</v>
      </c>
      <c r="AI6" s="26">
        <f>+AH6/F6</f>
        <v>1</v>
      </c>
      <c r="AJ6" s="9" t="s">
        <v>4072</v>
      </c>
    </row>
    <row r="7" spans="1:36" ht="15.75" hidden="1" customHeight="1" x14ac:dyDescent="0.25">
      <c r="A7" s="9">
        <v>4</v>
      </c>
      <c r="B7" s="9" t="s">
        <v>14</v>
      </c>
      <c r="C7" s="9" t="s">
        <v>21</v>
      </c>
      <c r="D7" s="9" t="s">
        <v>16</v>
      </c>
      <c r="E7" s="59" t="s">
        <v>22</v>
      </c>
      <c r="F7" s="9">
        <v>24</v>
      </c>
      <c r="G7" s="9" t="s">
        <v>23</v>
      </c>
      <c r="H7" s="9">
        <v>2</v>
      </c>
      <c r="I7" s="14">
        <v>2</v>
      </c>
      <c r="J7" s="87"/>
      <c r="K7" s="9">
        <v>2</v>
      </c>
      <c r="L7" s="14">
        <v>2</v>
      </c>
      <c r="M7" s="84"/>
      <c r="N7" s="9">
        <v>2</v>
      </c>
      <c r="O7" s="14">
        <v>2</v>
      </c>
      <c r="P7" s="85"/>
      <c r="Q7" s="9">
        <v>2</v>
      </c>
      <c r="R7" s="9">
        <v>2</v>
      </c>
      <c r="S7" s="61"/>
      <c r="T7" s="9">
        <v>2</v>
      </c>
      <c r="U7" s="9">
        <v>2</v>
      </c>
      <c r="V7" s="346"/>
      <c r="W7" s="5">
        <v>2</v>
      </c>
      <c r="X7" s="5">
        <v>2</v>
      </c>
      <c r="AF7" s="9">
        <f t="shared" si="0"/>
        <v>12</v>
      </c>
      <c r="AG7" s="9">
        <f t="shared" si="1"/>
        <v>12</v>
      </c>
      <c r="AH7" s="26">
        <f>+AF7/AG7</f>
        <v>1</v>
      </c>
      <c r="AI7" s="26">
        <f>+AF7/F7</f>
        <v>0.5</v>
      </c>
      <c r="AJ7" s="9" t="s">
        <v>4072</v>
      </c>
    </row>
    <row r="8" spans="1:36" ht="15.75" hidden="1" customHeight="1" x14ac:dyDescent="0.25">
      <c r="A8" s="9">
        <v>5</v>
      </c>
      <c r="B8" s="9" t="s">
        <v>14</v>
      </c>
      <c r="C8" s="9" t="s">
        <v>21</v>
      </c>
      <c r="D8" s="9" t="s">
        <v>16</v>
      </c>
      <c r="E8" s="59" t="s">
        <v>24</v>
      </c>
      <c r="F8" s="11">
        <v>1</v>
      </c>
      <c r="G8" s="9" t="s">
        <v>18</v>
      </c>
      <c r="H8" s="9">
        <v>1</v>
      </c>
      <c r="I8" s="9">
        <v>1</v>
      </c>
      <c r="J8" s="87"/>
      <c r="K8" s="9">
        <v>0</v>
      </c>
      <c r="L8" s="9">
        <v>0</v>
      </c>
      <c r="M8" s="84"/>
      <c r="N8" s="9">
        <v>1</v>
      </c>
      <c r="O8" s="9">
        <v>1</v>
      </c>
      <c r="P8" s="85"/>
      <c r="Q8" s="9">
        <v>0</v>
      </c>
      <c r="R8" s="9">
        <v>0</v>
      </c>
      <c r="S8" s="61"/>
      <c r="T8" s="9">
        <v>0</v>
      </c>
      <c r="U8" s="9">
        <v>0</v>
      </c>
      <c r="V8" s="346"/>
      <c r="W8" s="5">
        <v>1</v>
      </c>
      <c r="X8" s="5">
        <v>1</v>
      </c>
      <c r="AF8" s="9">
        <f t="shared" si="0"/>
        <v>3</v>
      </c>
      <c r="AG8" s="9">
        <f t="shared" si="1"/>
        <v>3</v>
      </c>
      <c r="AH8" s="26">
        <f>AF8/AG8</f>
        <v>1</v>
      </c>
      <c r="AI8" s="26">
        <f>+AH8/F8</f>
        <v>1</v>
      </c>
      <c r="AJ8" s="9" t="s">
        <v>4072</v>
      </c>
    </row>
    <row r="9" spans="1:36" ht="15.75" hidden="1" customHeight="1" x14ac:dyDescent="0.25">
      <c r="A9" s="9">
        <v>6</v>
      </c>
      <c r="B9" s="9" t="s">
        <v>14</v>
      </c>
      <c r="C9" s="9" t="s">
        <v>21</v>
      </c>
      <c r="D9" s="9" t="s">
        <v>16</v>
      </c>
      <c r="E9" s="59" t="s">
        <v>25</v>
      </c>
      <c r="F9" s="27">
        <v>1</v>
      </c>
      <c r="G9" s="24" t="s">
        <v>18</v>
      </c>
      <c r="H9" s="14">
        <v>1</v>
      </c>
      <c r="I9" s="14">
        <v>1</v>
      </c>
      <c r="J9" s="87" t="s">
        <v>2976</v>
      </c>
      <c r="K9" s="14">
        <v>0</v>
      </c>
      <c r="L9" s="14">
        <v>0</v>
      </c>
      <c r="M9" s="83" t="s">
        <v>26</v>
      </c>
      <c r="N9" s="9">
        <v>0</v>
      </c>
      <c r="O9" s="14">
        <v>1</v>
      </c>
      <c r="P9" s="85"/>
      <c r="Q9" s="9">
        <v>0</v>
      </c>
      <c r="R9" s="9">
        <v>0</v>
      </c>
      <c r="S9" s="61"/>
      <c r="T9" s="9">
        <v>1</v>
      </c>
      <c r="U9" s="9">
        <v>1</v>
      </c>
      <c r="V9" s="346"/>
      <c r="W9" s="5">
        <v>1</v>
      </c>
      <c r="X9" s="5">
        <v>1</v>
      </c>
      <c r="AF9" s="9">
        <f t="shared" si="0"/>
        <v>3</v>
      </c>
      <c r="AG9" s="9">
        <f t="shared" si="1"/>
        <v>4</v>
      </c>
      <c r="AH9" s="26">
        <f>+AF9/AG9</f>
        <v>0.75</v>
      </c>
      <c r="AI9" s="26">
        <f>+AF9/F9</f>
        <v>3</v>
      </c>
      <c r="AJ9" s="9" t="s">
        <v>4073</v>
      </c>
    </row>
    <row r="10" spans="1:36" ht="15.75" hidden="1" customHeight="1" x14ac:dyDescent="0.25">
      <c r="A10" s="9">
        <v>7</v>
      </c>
      <c r="B10" s="9" t="s">
        <v>14</v>
      </c>
      <c r="C10" s="9" t="s">
        <v>21</v>
      </c>
      <c r="D10" s="9" t="s">
        <v>16</v>
      </c>
      <c r="E10" s="59" t="s">
        <v>27</v>
      </c>
      <c r="F10" s="11">
        <v>1</v>
      </c>
      <c r="G10" s="9" t="s">
        <v>18</v>
      </c>
      <c r="H10" s="9">
        <v>25</v>
      </c>
      <c r="I10" s="9">
        <v>25</v>
      </c>
      <c r="J10" s="87"/>
      <c r="K10" s="9">
        <v>16</v>
      </c>
      <c r="L10" s="9">
        <v>16</v>
      </c>
      <c r="M10" s="84"/>
      <c r="N10" s="9">
        <v>1</v>
      </c>
      <c r="O10" s="9">
        <v>1</v>
      </c>
      <c r="P10" s="85"/>
      <c r="Q10" s="9">
        <v>13</v>
      </c>
      <c r="R10" s="9">
        <v>13</v>
      </c>
      <c r="S10" s="61"/>
      <c r="T10" s="9">
        <v>44</v>
      </c>
      <c r="U10" s="9">
        <v>44</v>
      </c>
      <c r="V10" s="346"/>
      <c r="W10" s="5">
        <v>43</v>
      </c>
      <c r="X10" s="5">
        <v>43</v>
      </c>
      <c r="AF10" s="9">
        <f t="shared" si="0"/>
        <v>142</v>
      </c>
      <c r="AG10" s="9">
        <f t="shared" si="1"/>
        <v>142</v>
      </c>
      <c r="AH10" s="26">
        <f>AF10/AG10</f>
        <v>1</v>
      </c>
      <c r="AI10" s="26">
        <f>+AH10/F10</f>
        <v>1</v>
      </c>
      <c r="AJ10" s="9" t="s">
        <v>4072</v>
      </c>
    </row>
    <row r="11" spans="1:36" ht="15.75" hidden="1" customHeight="1" x14ac:dyDescent="0.25">
      <c r="A11" s="9">
        <v>8</v>
      </c>
      <c r="B11" s="9" t="s">
        <v>14</v>
      </c>
      <c r="C11" s="9" t="s">
        <v>21</v>
      </c>
      <c r="D11" s="9" t="s">
        <v>16</v>
      </c>
      <c r="E11" s="59" t="s">
        <v>28</v>
      </c>
      <c r="F11" s="9">
        <v>12</v>
      </c>
      <c r="G11" s="9" t="s">
        <v>29</v>
      </c>
      <c r="H11" s="9">
        <v>1</v>
      </c>
      <c r="I11" s="14">
        <v>1</v>
      </c>
      <c r="J11" s="87"/>
      <c r="K11" s="9">
        <v>1</v>
      </c>
      <c r="L11" s="14">
        <v>1</v>
      </c>
      <c r="M11" s="84"/>
      <c r="N11" s="9">
        <v>1</v>
      </c>
      <c r="O11" s="14">
        <v>1</v>
      </c>
      <c r="P11" s="85"/>
      <c r="Q11" s="9">
        <v>1</v>
      </c>
      <c r="R11" s="9">
        <v>1</v>
      </c>
      <c r="S11" s="61"/>
      <c r="T11" s="9">
        <v>1</v>
      </c>
      <c r="U11" s="9">
        <v>1</v>
      </c>
      <c r="V11" s="346"/>
      <c r="W11" s="5">
        <v>1</v>
      </c>
      <c r="X11" s="5">
        <v>1</v>
      </c>
      <c r="AF11" s="9">
        <f t="shared" si="0"/>
        <v>6</v>
      </c>
      <c r="AG11" s="9">
        <f t="shared" si="1"/>
        <v>6</v>
      </c>
      <c r="AH11" s="26">
        <f>+AF11/AG11</f>
        <v>1</v>
      </c>
      <c r="AI11" s="26">
        <f>+AF11/F11</f>
        <v>0.5</v>
      </c>
      <c r="AJ11" s="9" t="s">
        <v>4072</v>
      </c>
    </row>
    <row r="12" spans="1:36" ht="15.75" hidden="1" customHeight="1" x14ac:dyDescent="0.25">
      <c r="A12" s="9">
        <v>9</v>
      </c>
      <c r="B12" s="9" t="s">
        <v>14</v>
      </c>
      <c r="C12" s="9" t="s">
        <v>21</v>
      </c>
      <c r="D12" s="9" t="s">
        <v>16</v>
      </c>
      <c r="E12" s="59" t="s">
        <v>30</v>
      </c>
      <c r="F12" s="11">
        <v>1</v>
      </c>
      <c r="G12" s="9" t="s">
        <v>18</v>
      </c>
      <c r="H12" s="9">
        <v>1</v>
      </c>
      <c r="I12" s="9">
        <v>1</v>
      </c>
      <c r="J12" s="87"/>
      <c r="K12" s="9">
        <v>1</v>
      </c>
      <c r="L12" s="9">
        <v>1</v>
      </c>
      <c r="M12" s="84"/>
      <c r="N12" s="9">
        <v>1</v>
      </c>
      <c r="O12" s="9">
        <v>1</v>
      </c>
      <c r="P12" s="85"/>
      <c r="Q12" s="9">
        <v>0</v>
      </c>
      <c r="R12" s="9">
        <v>0</v>
      </c>
      <c r="S12" s="61"/>
      <c r="T12" s="9">
        <v>3</v>
      </c>
      <c r="U12" s="9">
        <v>3</v>
      </c>
      <c r="V12" s="346"/>
      <c r="W12" s="5">
        <v>1</v>
      </c>
      <c r="X12" s="5">
        <v>1</v>
      </c>
      <c r="AF12" s="9">
        <f t="shared" si="0"/>
        <v>7</v>
      </c>
      <c r="AG12" s="9">
        <f t="shared" si="1"/>
        <v>7</v>
      </c>
      <c r="AH12" s="26">
        <f>AF12/AG12</f>
        <v>1</v>
      </c>
      <c r="AI12" s="26">
        <f>+AH12/F12</f>
        <v>1</v>
      </c>
      <c r="AJ12" s="9" t="s">
        <v>4072</v>
      </c>
    </row>
    <row r="13" spans="1:36" ht="15.75" hidden="1" customHeight="1" x14ac:dyDescent="0.25">
      <c r="A13" s="9">
        <v>10</v>
      </c>
      <c r="B13" s="9" t="s">
        <v>14</v>
      </c>
      <c r="C13" s="9" t="s">
        <v>21</v>
      </c>
      <c r="D13" s="9" t="s">
        <v>16</v>
      </c>
      <c r="E13" s="59" t="s">
        <v>31</v>
      </c>
      <c r="F13" s="11">
        <v>1</v>
      </c>
      <c r="G13" s="9" t="s">
        <v>18</v>
      </c>
      <c r="H13" s="9">
        <v>1</v>
      </c>
      <c r="I13" s="9">
        <v>1</v>
      </c>
      <c r="J13" s="87"/>
      <c r="K13" s="9">
        <v>10</v>
      </c>
      <c r="L13" s="9">
        <v>10</v>
      </c>
      <c r="M13" s="84"/>
      <c r="N13" s="9">
        <v>2</v>
      </c>
      <c r="O13" s="9">
        <v>2</v>
      </c>
      <c r="P13" s="85"/>
      <c r="Q13" s="9">
        <v>4</v>
      </c>
      <c r="R13" s="9">
        <v>4</v>
      </c>
      <c r="S13" s="61"/>
      <c r="T13" s="9">
        <v>13</v>
      </c>
      <c r="U13" s="9">
        <v>13</v>
      </c>
      <c r="V13" s="346"/>
      <c r="W13" s="5">
        <v>18</v>
      </c>
      <c r="X13" s="5">
        <v>18</v>
      </c>
      <c r="AF13" s="9">
        <f t="shared" si="0"/>
        <v>48</v>
      </c>
      <c r="AG13" s="9">
        <f t="shared" si="1"/>
        <v>48</v>
      </c>
      <c r="AH13" s="26">
        <f>AF13/AG13</f>
        <v>1</v>
      </c>
      <c r="AI13" s="26">
        <f>+AH13/F13</f>
        <v>1</v>
      </c>
      <c r="AJ13" s="9" t="s">
        <v>4072</v>
      </c>
    </row>
    <row r="14" spans="1:36" ht="15.75" hidden="1" customHeight="1" x14ac:dyDescent="0.25">
      <c r="A14" s="9">
        <v>11</v>
      </c>
      <c r="B14" s="9" t="s">
        <v>14</v>
      </c>
      <c r="C14" s="9" t="s">
        <v>21</v>
      </c>
      <c r="D14" s="9" t="s">
        <v>16</v>
      </c>
      <c r="E14" s="59" t="s">
        <v>32</v>
      </c>
      <c r="F14" s="11">
        <v>1</v>
      </c>
      <c r="G14" s="9" t="s">
        <v>18</v>
      </c>
      <c r="H14" s="9">
        <v>12</v>
      </c>
      <c r="I14" s="9">
        <v>12</v>
      </c>
      <c r="J14" s="87"/>
      <c r="K14" s="9">
        <v>9</v>
      </c>
      <c r="L14" s="9">
        <v>9</v>
      </c>
      <c r="M14" s="84"/>
      <c r="N14" s="9">
        <v>1</v>
      </c>
      <c r="O14" s="9">
        <v>1</v>
      </c>
      <c r="P14" s="85"/>
      <c r="Q14" s="9">
        <v>8</v>
      </c>
      <c r="R14" s="9">
        <v>8</v>
      </c>
      <c r="S14" s="61"/>
      <c r="T14" s="9">
        <v>12</v>
      </c>
      <c r="U14" s="9">
        <v>12</v>
      </c>
      <c r="V14" s="346"/>
      <c r="W14" s="5">
        <v>6</v>
      </c>
      <c r="X14" s="5">
        <v>6</v>
      </c>
      <c r="AF14" s="9">
        <f t="shared" si="0"/>
        <v>48</v>
      </c>
      <c r="AG14" s="9">
        <f t="shared" si="1"/>
        <v>48</v>
      </c>
      <c r="AH14" s="26">
        <f>AF14/AG14</f>
        <v>1</v>
      </c>
      <c r="AI14" s="26">
        <f>+AH14/F14</f>
        <v>1</v>
      </c>
      <c r="AJ14" s="9" t="s">
        <v>4072</v>
      </c>
    </row>
    <row r="15" spans="1:36" ht="15.75" hidden="1" customHeight="1" x14ac:dyDescent="0.25">
      <c r="A15" s="9">
        <v>12</v>
      </c>
      <c r="B15" s="9" t="s">
        <v>14</v>
      </c>
      <c r="C15" s="9" t="s">
        <v>21</v>
      </c>
      <c r="D15" s="9" t="s">
        <v>16</v>
      </c>
      <c r="E15" s="59" t="s">
        <v>33</v>
      </c>
      <c r="F15" s="11">
        <v>1</v>
      </c>
      <c r="G15" s="9" t="s">
        <v>18</v>
      </c>
      <c r="H15" s="9">
        <v>17</v>
      </c>
      <c r="I15" s="9">
        <v>17</v>
      </c>
      <c r="J15" s="87"/>
      <c r="K15" s="9">
        <v>11</v>
      </c>
      <c r="L15" s="9">
        <v>11</v>
      </c>
      <c r="M15" s="84"/>
      <c r="N15" s="9">
        <v>12</v>
      </c>
      <c r="O15" s="9">
        <v>12</v>
      </c>
      <c r="P15" s="85"/>
      <c r="Q15" s="9">
        <v>7</v>
      </c>
      <c r="R15" s="9">
        <v>7</v>
      </c>
      <c r="S15" s="61"/>
      <c r="T15" s="9">
        <v>34</v>
      </c>
      <c r="U15" s="9">
        <v>34</v>
      </c>
      <c r="V15" s="346"/>
      <c r="W15" s="5">
        <v>28</v>
      </c>
      <c r="X15" s="5">
        <v>28</v>
      </c>
      <c r="AF15" s="9">
        <f t="shared" si="0"/>
        <v>109</v>
      </c>
      <c r="AG15" s="9">
        <f t="shared" si="1"/>
        <v>109</v>
      </c>
      <c r="AH15" s="26">
        <f>AF15/AG15</f>
        <v>1</v>
      </c>
      <c r="AI15" s="26">
        <f>+AH15/F15</f>
        <v>1</v>
      </c>
      <c r="AJ15" s="9" t="s">
        <v>4072</v>
      </c>
    </row>
    <row r="16" spans="1:36" ht="14.25" hidden="1" customHeight="1" x14ac:dyDescent="0.25">
      <c r="A16" s="9">
        <v>13</v>
      </c>
      <c r="B16" s="9" t="s">
        <v>14</v>
      </c>
      <c r="C16" s="9" t="s">
        <v>21</v>
      </c>
      <c r="D16" s="9" t="s">
        <v>16</v>
      </c>
      <c r="E16" s="59" t="s">
        <v>34</v>
      </c>
      <c r="F16" s="9">
        <v>32</v>
      </c>
      <c r="G16" s="9" t="s">
        <v>35</v>
      </c>
      <c r="H16" s="24">
        <v>4</v>
      </c>
      <c r="I16" s="14">
        <v>2</v>
      </c>
      <c r="J16" s="87"/>
      <c r="K16" s="9">
        <v>2</v>
      </c>
      <c r="L16" s="14">
        <v>2</v>
      </c>
      <c r="M16" s="84"/>
      <c r="N16" s="9">
        <v>26</v>
      </c>
      <c r="O16" s="14">
        <v>3</v>
      </c>
      <c r="P16" s="85"/>
      <c r="Q16" s="9">
        <v>2</v>
      </c>
      <c r="R16" s="9">
        <v>2</v>
      </c>
      <c r="S16" s="61"/>
      <c r="T16" s="9">
        <v>3</v>
      </c>
      <c r="U16" s="9">
        <v>3</v>
      </c>
      <c r="V16" s="346"/>
      <c r="W16" s="5">
        <v>4</v>
      </c>
      <c r="X16" s="5">
        <v>4</v>
      </c>
      <c r="AF16" s="9">
        <f t="shared" si="0"/>
        <v>41</v>
      </c>
      <c r="AG16" s="9">
        <f t="shared" si="1"/>
        <v>16</v>
      </c>
      <c r="AH16" s="26">
        <f>+AF16/AG16</f>
        <v>2.5625</v>
      </c>
      <c r="AI16" s="26">
        <f>+AF16/F16</f>
        <v>1.28125</v>
      </c>
      <c r="AJ16" s="9" t="s">
        <v>4072</v>
      </c>
    </row>
    <row r="17" spans="1:36" ht="15.75" hidden="1" customHeight="1" x14ac:dyDescent="0.25">
      <c r="A17" s="9">
        <v>14</v>
      </c>
      <c r="B17" s="9" t="s">
        <v>14</v>
      </c>
      <c r="C17" s="9" t="s">
        <v>36</v>
      </c>
      <c r="D17" s="9" t="s">
        <v>16</v>
      </c>
      <c r="E17" s="59" t="s">
        <v>37</v>
      </c>
      <c r="F17" s="11">
        <v>1</v>
      </c>
      <c r="G17" s="9" t="s">
        <v>18</v>
      </c>
      <c r="H17" s="9">
        <v>219</v>
      </c>
      <c r="I17" s="9">
        <v>219</v>
      </c>
      <c r="J17" s="87"/>
      <c r="K17" s="9">
        <v>206</v>
      </c>
      <c r="L17" s="9">
        <v>206</v>
      </c>
      <c r="M17" s="84"/>
      <c r="N17" s="9">
        <v>116</v>
      </c>
      <c r="O17" s="9">
        <v>116</v>
      </c>
      <c r="P17" s="85"/>
      <c r="Q17" s="9">
        <v>53</v>
      </c>
      <c r="R17" s="9">
        <v>53</v>
      </c>
      <c r="S17" s="61"/>
      <c r="T17" s="37">
        <v>232</v>
      </c>
      <c r="U17" s="5">
        <v>232</v>
      </c>
      <c r="V17" s="346"/>
      <c r="W17" s="5">
        <v>265</v>
      </c>
      <c r="X17" s="5">
        <v>265</v>
      </c>
      <c r="AF17" s="9">
        <f t="shared" si="0"/>
        <v>1091</v>
      </c>
      <c r="AG17" s="9">
        <f t="shared" si="1"/>
        <v>1091</v>
      </c>
      <c r="AH17" s="26">
        <f t="shared" ref="AH17:AH29" si="2">AF17/AG17</f>
        <v>1</v>
      </c>
      <c r="AI17" s="26">
        <f t="shared" ref="AI17:AI29" si="3">+AH17/F17</f>
        <v>1</v>
      </c>
      <c r="AJ17" s="9" t="s">
        <v>4072</v>
      </c>
    </row>
    <row r="18" spans="1:36" ht="15.75" hidden="1" customHeight="1" x14ac:dyDescent="0.25">
      <c r="A18" s="9">
        <v>15</v>
      </c>
      <c r="B18" s="9" t="s">
        <v>14</v>
      </c>
      <c r="C18" s="9" t="s">
        <v>36</v>
      </c>
      <c r="D18" s="9" t="s">
        <v>16</v>
      </c>
      <c r="E18" s="59" t="s">
        <v>38</v>
      </c>
      <c r="F18" s="11">
        <v>1</v>
      </c>
      <c r="G18" s="9" t="s">
        <v>18</v>
      </c>
      <c r="H18" s="9">
        <v>113</v>
      </c>
      <c r="I18" s="9">
        <v>113</v>
      </c>
      <c r="J18" s="87"/>
      <c r="K18" s="9">
        <v>116</v>
      </c>
      <c r="L18" s="9">
        <v>116</v>
      </c>
      <c r="M18" s="84"/>
      <c r="N18" s="9">
        <v>89</v>
      </c>
      <c r="O18" s="9">
        <v>89</v>
      </c>
      <c r="P18" s="85"/>
      <c r="Q18" s="9">
        <v>106</v>
      </c>
      <c r="R18" s="9">
        <v>106</v>
      </c>
      <c r="S18" s="61"/>
      <c r="T18" s="37">
        <v>76</v>
      </c>
      <c r="U18" s="5">
        <v>76</v>
      </c>
      <c r="V18" s="346"/>
      <c r="W18" s="5">
        <v>167</v>
      </c>
      <c r="X18" s="5">
        <v>167</v>
      </c>
      <c r="AF18" s="9">
        <f t="shared" si="0"/>
        <v>667</v>
      </c>
      <c r="AG18" s="9">
        <f t="shared" si="1"/>
        <v>667</v>
      </c>
      <c r="AH18" s="26">
        <f t="shared" si="2"/>
        <v>1</v>
      </c>
      <c r="AI18" s="26">
        <f t="shared" si="3"/>
        <v>1</v>
      </c>
      <c r="AJ18" s="9" t="s">
        <v>4072</v>
      </c>
    </row>
    <row r="19" spans="1:36" ht="15.75" hidden="1" customHeight="1" x14ac:dyDescent="0.25">
      <c r="A19" s="9">
        <v>16</v>
      </c>
      <c r="B19" s="9" t="s">
        <v>14</v>
      </c>
      <c r="C19" s="9" t="s">
        <v>36</v>
      </c>
      <c r="D19" s="9" t="s">
        <v>16</v>
      </c>
      <c r="E19" s="59" t="s">
        <v>39</v>
      </c>
      <c r="F19" s="11">
        <v>1</v>
      </c>
      <c r="G19" s="9" t="s">
        <v>18</v>
      </c>
      <c r="H19" s="9">
        <v>2.6110000000000002</v>
      </c>
      <c r="I19" s="9">
        <v>2.6110000000000002</v>
      </c>
      <c r="J19" s="87"/>
      <c r="K19" s="9">
        <v>3.7170000000000001</v>
      </c>
      <c r="L19" s="9">
        <v>3.7170000000000001</v>
      </c>
      <c r="M19" s="84"/>
      <c r="N19" s="9">
        <v>5.1550000000000002</v>
      </c>
      <c r="O19" s="9">
        <v>5.1550000000000002</v>
      </c>
      <c r="P19" s="85"/>
      <c r="Q19" s="28">
        <v>4216</v>
      </c>
      <c r="R19" s="28">
        <v>4216</v>
      </c>
      <c r="S19" s="61"/>
      <c r="T19" s="37">
        <v>3716</v>
      </c>
      <c r="U19" s="5">
        <v>3716</v>
      </c>
      <c r="V19" s="346"/>
      <c r="W19" s="5">
        <v>3032</v>
      </c>
      <c r="X19" s="5">
        <v>3032</v>
      </c>
      <c r="AF19" s="9">
        <f t="shared" si="0"/>
        <v>10975.483</v>
      </c>
      <c r="AG19" s="9">
        <f t="shared" si="1"/>
        <v>10975.483</v>
      </c>
      <c r="AH19" s="26">
        <f t="shared" si="2"/>
        <v>1</v>
      </c>
      <c r="AI19" s="26">
        <f t="shared" si="3"/>
        <v>1</v>
      </c>
      <c r="AJ19" s="9" t="s">
        <v>4072</v>
      </c>
    </row>
    <row r="20" spans="1:36" ht="15.75" hidden="1" customHeight="1" x14ac:dyDescent="0.25">
      <c r="A20" s="9">
        <v>17</v>
      </c>
      <c r="B20" s="9" t="s">
        <v>14</v>
      </c>
      <c r="C20" s="9" t="s">
        <v>36</v>
      </c>
      <c r="D20" s="9" t="s">
        <v>16</v>
      </c>
      <c r="E20" s="59" t="s">
        <v>40</v>
      </c>
      <c r="F20" s="11">
        <v>1</v>
      </c>
      <c r="G20" s="9" t="s">
        <v>18</v>
      </c>
      <c r="H20" s="9">
        <v>579</v>
      </c>
      <c r="I20" s="9">
        <v>579</v>
      </c>
      <c r="J20" s="87"/>
      <c r="K20" s="9">
        <v>531</v>
      </c>
      <c r="L20" s="9">
        <v>531</v>
      </c>
      <c r="M20" s="84"/>
      <c r="N20" s="9">
        <v>1064</v>
      </c>
      <c r="O20" s="9">
        <v>1064</v>
      </c>
      <c r="P20" s="85"/>
      <c r="Q20" s="9">
        <v>1142</v>
      </c>
      <c r="R20" s="9">
        <v>1142</v>
      </c>
      <c r="S20" s="61"/>
      <c r="T20" s="37">
        <v>1698</v>
      </c>
      <c r="U20" s="5">
        <v>1698</v>
      </c>
      <c r="V20" s="346"/>
      <c r="W20" s="5">
        <v>1169</v>
      </c>
      <c r="X20" s="5">
        <v>1169</v>
      </c>
      <c r="AF20" s="9">
        <f t="shared" si="0"/>
        <v>6183</v>
      </c>
      <c r="AG20" s="9">
        <f t="shared" si="1"/>
        <v>6183</v>
      </c>
      <c r="AH20" s="26">
        <f t="shared" si="2"/>
        <v>1</v>
      </c>
      <c r="AI20" s="26">
        <f t="shared" si="3"/>
        <v>1</v>
      </c>
      <c r="AJ20" s="9" t="s">
        <v>4072</v>
      </c>
    </row>
    <row r="21" spans="1:36" ht="15.75" hidden="1" customHeight="1" x14ac:dyDescent="0.25">
      <c r="A21" s="9">
        <v>18</v>
      </c>
      <c r="B21" s="9" t="s">
        <v>14</v>
      </c>
      <c r="C21" s="9" t="s">
        <v>36</v>
      </c>
      <c r="D21" s="9" t="s">
        <v>16</v>
      </c>
      <c r="E21" s="59" t="s">
        <v>41</v>
      </c>
      <c r="F21" s="11">
        <v>1</v>
      </c>
      <c r="G21" s="9" t="s">
        <v>18</v>
      </c>
      <c r="H21" s="9">
        <v>44</v>
      </c>
      <c r="I21" s="9">
        <v>44</v>
      </c>
      <c r="J21" s="87"/>
      <c r="K21" s="9">
        <v>29</v>
      </c>
      <c r="L21" s="9">
        <v>29</v>
      </c>
      <c r="M21" s="84"/>
      <c r="N21" s="9">
        <v>54</v>
      </c>
      <c r="O21" s="9">
        <v>54</v>
      </c>
      <c r="P21" s="85"/>
      <c r="Q21" s="9">
        <v>28</v>
      </c>
      <c r="R21" s="9">
        <v>28</v>
      </c>
      <c r="S21" s="61"/>
      <c r="T21" s="37">
        <v>27</v>
      </c>
      <c r="U21" s="5">
        <v>27</v>
      </c>
      <c r="V21" s="346"/>
      <c r="W21" s="5">
        <v>39</v>
      </c>
      <c r="X21" s="5">
        <v>39</v>
      </c>
      <c r="AF21" s="9">
        <f t="shared" si="0"/>
        <v>221</v>
      </c>
      <c r="AG21" s="9">
        <f t="shared" si="1"/>
        <v>221</v>
      </c>
      <c r="AH21" s="26">
        <f t="shared" si="2"/>
        <v>1</v>
      </c>
      <c r="AI21" s="26">
        <f t="shared" si="3"/>
        <v>1</v>
      </c>
      <c r="AJ21" s="9" t="s">
        <v>4072</v>
      </c>
    </row>
    <row r="22" spans="1:36" ht="15.75" hidden="1" customHeight="1" x14ac:dyDescent="0.25">
      <c r="A22" s="9">
        <v>19</v>
      </c>
      <c r="B22" s="9" t="s">
        <v>14</v>
      </c>
      <c r="C22" s="9" t="s">
        <v>42</v>
      </c>
      <c r="D22" s="9" t="s">
        <v>16</v>
      </c>
      <c r="E22" s="59" t="s">
        <v>43</v>
      </c>
      <c r="F22" s="11">
        <v>1</v>
      </c>
      <c r="G22" s="9" t="s">
        <v>18</v>
      </c>
      <c r="H22" s="9">
        <v>20</v>
      </c>
      <c r="I22" s="9">
        <v>20</v>
      </c>
      <c r="J22" s="87"/>
      <c r="K22" s="9">
        <v>20</v>
      </c>
      <c r="L22" s="9">
        <v>20</v>
      </c>
      <c r="M22" s="84"/>
      <c r="N22" s="9">
        <v>24</v>
      </c>
      <c r="O22" s="9">
        <v>24</v>
      </c>
      <c r="P22" s="85"/>
      <c r="Q22" s="9">
        <v>12</v>
      </c>
      <c r="R22" s="9">
        <v>12</v>
      </c>
      <c r="S22" s="59" t="s">
        <v>2979</v>
      </c>
      <c r="T22" s="37">
        <v>17</v>
      </c>
      <c r="U22" s="5">
        <v>17</v>
      </c>
      <c r="V22" s="59" t="s">
        <v>2979</v>
      </c>
      <c r="W22" s="5">
        <v>21</v>
      </c>
      <c r="X22" s="5">
        <v>21</v>
      </c>
      <c r="AF22" s="9">
        <f t="shared" si="0"/>
        <v>114</v>
      </c>
      <c r="AG22" s="9">
        <f t="shared" si="1"/>
        <v>114</v>
      </c>
      <c r="AH22" s="26">
        <f t="shared" si="2"/>
        <v>1</v>
      </c>
      <c r="AI22" s="26">
        <f t="shared" si="3"/>
        <v>1</v>
      </c>
      <c r="AJ22" s="9" t="s">
        <v>4072</v>
      </c>
    </row>
    <row r="23" spans="1:36" ht="15.75" hidden="1" customHeight="1" x14ac:dyDescent="0.25">
      <c r="A23" s="9">
        <v>20</v>
      </c>
      <c r="B23" s="9" t="s">
        <v>14</v>
      </c>
      <c r="C23" s="9" t="s">
        <v>42</v>
      </c>
      <c r="D23" s="9" t="s">
        <v>16</v>
      </c>
      <c r="E23" s="59" t="s">
        <v>44</v>
      </c>
      <c r="F23" s="11">
        <v>1</v>
      </c>
      <c r="G23" s="9" t="s">
        <v>18</v>
      </c>
      <c r="H23" s="9">
        <v>3</v>
      </c>
      <c r="I23" s="9">
        <v>3</v>
      </c>
      <c r="J23" s="87"/>
      <c r="K23" s="9">
        <v>4</v>
      </c>
      <c r="L23" s="9">
        <v>4</v>
      </c>
      <c r="M23" s="84"/>
      <c r="N23" s="9">
        <v>3</v>
      </c>
      <c r="O23" s="9">
        <v>3</v>
      </c>
      <c r="P23" s="85"/>
      <c r="Q23" s="9">
        <v>1</v>
      </c>
      <c r="R23" s="9">
        <v>1</v>
      </c>
      <c r="S23" s="59" t="s">
        <v>2979</v>
      </c>
      <c r="T23" s="37">
        <v>0</v>
      </c>
      <c r="U23" s="5">
        <v>0</v>
      </c>
      <c r="V23" s="347"/>
      <c r="W23" s="5">
        <v>1</v>
      </c>
      <c r="X23" s="5">
        <v>1</v>
      </c>
      <c r="AF23" s="9">
        <f t="shared" si="0"/>
        <v>12</v>
      </c>
      <c r="AG23" s="9">
        <f t="shared" si="1"/>
        <v>12</v>
      </c>
      <c r="AH23" s="26">
        <f t="shared" si="2"/>
        <v>1</v>
      </c>
      <c r="AI23" s="26">
        <f t="shared" si="3"/>
        <v>1</v>
      </c>
      <c r="AJ23" s="9" t="s">
        <v>4072</v>
      </c>
    </row>
    <row r="24" spans="1:36" ht="15.75" hidden="1" customHeight="1" x14ac:dyDescent="0.25">
      <c r="A24" s="9">
        <v>21</v>
      </c>
      <c r="B24" s="9" t="s">
        <v>14</v>
      </c>
      <c r="C24" s="9" t="s">
        <v>42</v>
      </c>
      <c r="D24" s="9" t="s">
        <v>16</v>
      </c>
      <c r="E24" s="59" t="s">
        <v>45</v>
      </c>
      <c r="F24" s="11">
        <v>1</v>
      </c>
      <c r="G24" s="9" t="s">
        <v>18</v>
      </c>
      <c r="H24" s="9">
        <v>2</v>
      </c>
      <c r="I24" s="9">
        <v>2</v>
      </c>
      <c r="J24" s="87"/>
      <c r="K24" s="9">
        <v>4</v>
      </c>
      <c r="L24" s="9">
        <v>4</v>
      </c>
      <c r="M24" s="84"/>
      <c r="N24" s="9">
        <v>14</v>
      </c>
      <c r="O24" s="9">
        <v>14</v>
      </c>
      <c r="P24" s="85"/>
      <c r="Q24" s="9">
        <v>7</v>
      </c>
      <c r="R24" s="9">
        <v>7</v>
      </c>
      <c r="S24" s="59" t="s">
        <v>2980</v>
      </c>
      <c r="T24" s="37">
        <v>4</v>
      </c>
      <c r="U24" s="5">
        <v>4</v>
      </c>
      <c r="V24" s="59" t="s">
        <v>2980</v>
      </c>
      <c r="W24" s="5">
        <v>6</v>
      </c>
      <c r="X24" s="5">
        <v>6</v>
      </c>
      <c r="AF24" s="9">
        <f t="shared" si="0"/>
        <v>37</v>
      </c>
      <c r="AG24" s="9">
        <f t="shared" si="1"/>
        <v>37</v>
      </c>
      <c r="AH24" s="26">
        <f t="shared" si="2"/>
        <v>1</v>
      </c>
      <c r="AI24" s="26">
        <f t="shared" si="3"/>
        <v>1</v>
      </c>
      <c r="AJ24" s="9" t="s">
        <v>4072</v>
      </c>
    </row>
    <row r="25" spans="1:36" ht="15.75" hidden="1" customHeight="1" x14ac:dyDescent="0.25">
      <c r="A25" s="9">
        <v>22</v>
      </c>
      <c r="B25" s="9" t="s">
        <v>14</v>
      </c>
      <c r="C25" s="9" t="s">
        <v>46</v>
      </c>
      <c r="D25" s="9" t="s">
        <v>16</v>
      </c>
      <c r="E25" s="59" t="s">
        <v>47</v>
      </c>
      <c r="F25" s="11">
        <v>1</v>
      </c>
      <c r="G25" s="9" t="s">
        <v>18</v>
      </c>
      <c r="H25" s="9">
        <v>0</v>
      </c>
      <c r="I25" s="9">
        <v>0</v>
      </c>
      <c r="J25" s="87"/>
      <c r="K25" s="9">
        <v>0</v>
      </c>
      <c r="L25" s="9">
        <v>0</v>
      </c>
      <c r="M25" s="84"/>
      <c r="N25" s="9">
        <v>0</v>
      </c>
      <c r="O25" s="9">
        <v>0</v>
      </c>
      <c r="P25" s="85"/>
      <c r="Q25" s="9">
        <v>3</v>
      </c>
      <c r="R25" s="9">
        <v>3</v>
      </c>
      <c r="S25" s="61"/>
      <c r="T25" s="37">
        <v>0</v>
      </c>
      <c r="U25" s="37">
        <v>0</v>
      </c>
      <c r="V25" s="346"/>
      <c r="W25" s="5">
        <v>4</v>
      </c>
      <c r="X25" s="5">
        <v>4</v>
      </c>
      <c r="AF25" s="9">
        <f t="shared" si="0"/>
        <v>7</v>
      </c>
      <c r="AG25" s="9">
        <f t="shared" si="1"/>
        <v>7</v>
      </c>
      <c r="AH25" s="26">
        <f t="shared" si="2"/>
        <v>1</v>
      </c>
      <c r="AI25" s="26">
        <f t="shared" si="3"/>
        <v>1</v>
      </c>
      <c r="AJ25" s="9" t="s">
        <v>4072</v>
      </c>
    </row>
    <row r="26" spans="1:36" ht="15.75" hidden="1" customHeight="1" x14ac:dyDescent="0.25">
      <c r="A26" s="9">
        <v>23</v>
      </c>
      <c r="B26" s="9" t="s">
        <v>14</v>
      </c>
      <c r="C26" s="9" t="s">
        <v>46</v>
      </c>
      <c r="D26" s="9" t="s">
        <v>16</v>
      </c>
      <c r="E26" s="59" t="s">
        <v>48</v>
      </c>
      <c r="F26" s="11">
        <v>1</v>
      </c>
      <c r="G26" s="9" t="s">
        <v>18</v>
      </c>
      <c r="H26" s="24">
        <v>1917</v>
      </c>
      <c r="I26" s="24">
        <v>1917</v>
      </c>
      <c r="J26" s="87"/>
      <c r="K26" s="9">
        <v>2307</v>
      </c>
      <c r="L26" s="9">
        <v>2307</v>
      </c>
      <c r="M26" s="84"/>
      <c r="N26" s="9">
        <v>1759</v>
      </c>
      <c r="O26" s="9">
        <v>1759</v>
      </c>
      <c r="P26" s="85"/>
      <c r="Q26" s="9">
        <v>3341</v>
      </c>
      <c r="R26" s="9">
        <v>3341</v>
      </c>
      <c r="S26" s="61"/>
      <c r="T26" s="37">
        <v>0</v>
      </c>
      <c r="U26" s="37">
        <v>0</v>
      </c>
      <c r="V26" s="346"/>
      <c r="W26" s="5">
        <v>3409</v>
      </c>
      <c r="X26" s="5">
        <v>3409</v>
      </c>
      <c r="AF26" s="9">
        <f t="shared" si="0"/>
        <v>12733</v>
      </c>
      <c r="AG26" s="9">
        <f t="shared" si="1"/>
        <v>12733</v>
      </c>
      <c r="AH26" s="26">
        <f t="shared" si="2"/>
        <v>1</v>
      </c>
      <c r="AI26" s="26">
        <f t="shared" si="3"/>
        <v>1</v>
      </c>
      <c r="AJ26" s="9" t="s">
        <v>4072</v>
      </c>
    </row>
    <row r="27" spans="1:36" ht="15.75" hidden="1" customHeight="1" x14ac:dyDescent="0.25">
      <c r="A27" s="9">
        <v>24</v>
      </c>
      <c r="B27" s="9" t="s">
        <v>14</v>
      </c>
      <c r="C27" s="9" t="s">
        <v>46</v>
      </c>
      <c r="D27" s="9" t="s">
        <v>16</v>
      </c>
      <c r="E27" s="59" t="s">
        <v>49</v>
      </c>
      <c r="F27" s="11">
        <v>1</v>
      </c>
      <c r="G27" s="9" t="s">
        <v>18</v>
      </c>
      <c r="H27" s="9">
        <v>314</v>
      </c>
      <c r="I27" s="9">
        <v>314</v>
      </c>
      <c r="J27" s="87"/>
      <c r="K27" s="9">
        <v>283</v>
      </c>
      <c r="L27" s="9">
        <v>283</v>
      </c>
      <c r="M27" s="84"/>
      <c r="N27" s="9">
        <v>378</v>
      </c>
      <c r="O27" s="9">
        <v>378</v>
      </c>
      <c r="P27" s="85"/>
      <c r="Q27" s="9">
        <v>333</v>
      </c>
      <c r="R27" s="9">
        <v>333</v>
      </c>
      <c r="S27" s="61"/>
      <c r="T27" s="37">
        <v>352</v>
      </c>
      <c r="U27" s="37">
        <v>352</v>
      </c>
      <c r="V27" s="346"/>
      <c r="W27" s="5">
        <v>226</v>
      </c>
      <c r="X27" s="5">
        <v>226</v>
      </c>
      <c r="AF27" s="9">
        <f t="shared" si="0"/>
        <v>1886</v>
      </c>
      <c r="AG27" s="9">
        <f t="shared" si="1"/>
        <v>1886</v>
      </c>
      <c r="AH27" s="26">
        <f t="shared" si="2"/>
        <v>1</v>
      </c>
      <c r="AI27" s="26">
        <f t="shared" si="3"/>
        <v>1</v>
      </c>
      <c r="AJ27" s="9" t="s">
        <v>4072</v>
      </c>
    </row>
    <row r="28" spans="1:36" ht="15.75" hidden="1" customHeight="1" x14ac:dyDescent="0.25">
      <c r="A28" s="9">
        <v>25</v>
      </c>
      <c r="B28" s="9" t="s">
        <v>14</v>
      </c>
      <c r="C28" s="9" t="s">
        <v>50</v>
      </c>
      <c r="D28" s="9" t="s">
        <v>16</v>
      </c>
      <c r="E28" s="59" t="s">
        <v>51</v>
      </c>
      <c r="F28" s="11">
        <v>1</v>
      </c>
      <c r="G28" s="9" t="s">
        <v>18</v>
      </c>
      <c r="H28" s="9">
        <v>254</v>
      </c>
      <c r="I28" s="9">
        <v>254</v>
      </c>
      <c r="J28" s="87"/>
      <c r="K28" s="9">
        <v>1110</v>
      </c>
      <c r="L28" s="9">
        <v>1110</v>
      </c>
      <c r="M28" s="84"/>
      <c r="N28" s="9">
        <v>844</v>
      </c>
      <c r="O28" s="9">
        <v>844</v>
      </c>
      <c r="P28" s="85"/>
      <c r="Q28" s="9">
        <v>1505</v>
      </c>
      <c r="R28" s="9">
        <v>1505</v>
      </c>
      <c r="S28" s="61"/>
      <c r="T28" s="28">
        <v>1491</v>
      </c>
      <c r="U28" s="28">
        <v>1491</v>
      </c>
      <c r="V28" s="346"/>
      <c r="W28" s="5">
        <v>1412</v>
      </c>
      <c r="X28" s="5">
        <v>1412</v>
      </c>
      <c r="AF28" s="9">
        <f t="shared" si="0"/>
        <v>6616</v>
      </c>
      <c r="AG28" s="9">
        <f t="shared" si="1"/>
        <v>6616</v>
      </c>
      <c r="AH28" s="26">
        <f t="shared" si="2"/>
        <v>1</v>
      </c>
      <c r="AI28" s="26">
        <f t="shared" si="3"/>
        <v>1</v>
      </c>
      <c r="AJ28" s="9" t="s">
        <v>4072</v>
      </c>
    </row>
    <row r="29" spans="1:36" ht="15.75" hidden="1" customHeight="1" x14ac:dyDescent="0.25">
      <c r="A29" s="9">
        <v>26</v>
      </c>
      <c r="B29" s="9" t="s">
        <v>14</v>
      </c>
      <c r="C29" s="9" t="s">
        <v>50</v>
      </c>
      <c r="D29" s="9" t="s">
        <v>16</v>
      </c>
      <c r="E29" s="59" t="s">
        <v>52</v>
      </c>
      <c r="F29" s="11">
        <v>1</v>
      </c>
      <c r="G29" s="9" t="s">
        <v>18</v>
      </c>
      <c r="H29" s="9">
        <v>2</v>
      </c>
      <c r="I29" s="9">
        <v>2</v>
      </c>
      <c r="J29" s="87"/>
      <c r="K29" s="9">
        <v>5</v>
      </c>
      <c r="L29" s="9">
        <v>5</v>
      </c>
      <c r="M29" s="84"/>
      <c r="N29" s="9">
        <v>6</v>
      </c>
      <c r="O29" s="9">
        <v>6</v>
      </c>
      <c r="P29" s="85"/>
      <c r="Q29" s="9">
        <v>3</v>
      </c>
      <c r="R29" s="9">
        <v>3</v>
      </c>
      <c r="S29" s="61"/>
      <c r="T29" s="9">
        <v>0</v>
      </c>
      <c r="U29" s="9">
        <v>0</v>
      </c>
      <c r="V29" s="346"/>
      <c r="W29" s="5">
        <v>1</v>
      </c>
      <c r="X29" s="5">
        <v>1</v>
      </c>
      <c r="AF29" s="9">
        <f t="shared" si="0"/>
        <v>17</v>
      </c>
      <c r="AG29" s="9">
        <f t="shared" si="1"/>
        <v>17</v>
      </c>
      <c r="AH29" s="26">
        <f t="shared" si="2"/>
        <v>1</v>
      </c>
      <c r="AI29" s="26">
        <f t="shared" si="3"/>
        <v>1</v>
      </c>
      <c r="AJ29" s="9" t="s">
        <v>4072</v>
      </c>
    </row>
    <row r="30" spans="1:36" ht="15.75" hidden="1" customHeight="1" x14ac:dyDescent="0.25">
      <c r="A30" s="9">
        <v>27</v>
      </c>
      <c r="B30" s="9" t="s">
        <v>14</v>
      </c>
      <c r="C30" s="9" t="s">
        <v>50</v>
      </c>
      <c r="D30" s="9" t="s">
        <v>16</v>
      </c>
      <c r="E30" s="59" t="s">
        <v>53</v>
      </c>
      <c r="F30" s="9">
        <v>12</v>
      </c>
      <c r="G30" s="9" t="s">
        <v>54</v>
      </c>
      <c r="H30" s="9">
        <v>0</v>
      </c>
      <c r="I30" s="14">
        <v>1</v>
      </c>
      <c r="J30" s="87"/>
      <c r="K30" s="9">
        <v>0</v>
      </c>
      <c r="L30" s="14">
        <v>1</v>
      </c>
      <c r="M30" s="84"/>
      <c r="N30" s="9">
        <v>0</v>
      </c>
      <c r="O30" s="14">
        <v>1</v>
      </c>
      <c r="P30" s="85"/>
      <c r="Q30" s="9">
        <v>0</v>
      </c>
      <c r="R30" s="9">
        <v>0</v>
      </c>
      <c r="S30" s="61"/>
      <c r="T30" s="9">
        <v>7</v>
      </c>
      <c r="U30" s="9">
        <v>7</v>
      </c>
      <c r="V30" s="346"/>
      <c r="W30" s="5">
        <v>4</v>
      </c>
      <c r="X30" s="5">
        <v>4</v>
      </c>
      <c r="AF30" s="9">
        <f t="shared" si="0"/>
        <v>11</v>
      </c>
      <c r="AG30" s="9">
        <f t="shared" si="1"/>
        <v>14</v>
      </c>
      <c r="AH30" s="26">
        <f>+AF30/AG30</f>
        <v>0.7857142857142857</v>
      </c>
      <c r="AI30" s="26">
        <f>+AF30/F30</f>
        <v>0.91666666666666663</v>
      </c>
      <c r="AJ30" s="9" t="s">
        <v>4073</v>
      </c>
    </row>
    <row r="31" spans="1:36" ht="15.75" hidden="1" customHeight="1" x14ac:dyDescent="0.25">
      <c r="A31" s="9">
        <v>28</v>
      </c>
      <c r="B31" s="9" t="s">
        <v>14</v>
      </c>
      <c r="C31" s="9" t="s">
        <v>55</v>
      </c>
      <c r="D31" s="9" t="s">
        <v>16</v>
      </c>
      <c r="E31" s="59" t="s">
        <v>56</v>
      </c>
      <c r="F31" s="11">
        <v>1</v>
      </c>
      <c r="G31" s="9" t="s">
        <v>18</v>
      </c>
      <c r="H31" s="9">
        <v>467</v>
      </c>
      <c r="I31" s="9">
        <v>467</v>
      </c>
      <c r="J31" s="87"/>
      <c r="K31" s="9">
        <v>479</v>
      </c>
      <c r="L31" s="9">
        <v>479</v>
      </c>
      <c r="M31" s="84"/>
      <c r="N31" s="9">
        <v>441</v>
      </c>
      <c r="O31" s="9">
        <v>441</v>
      </c>
      <c r="P31" s="85"/>
      <c r="Q31" s="9">
        <v>1387</v>
      </c>
      <c r="R31" s="9">
        <v>1387</v>
      </c>
      <c r="S31" s="61"/>
      <c r="T31" s="28">
        <v>1063</v>
      </c>
      <c r="U31" s="28">
        <v>1063</v>
      </c>
      <c r="V31" s="346"/>
      <c r="W31" s="5">
        <v>1575</v>
      </c>
      <c r="X31" s="5">
        <v>1575</v>
      </c>
      <c r="AF31" s="9">
        <f t="shared" si="0"/>
        <v>5412</v>
      </c>
      <c r="AG31" s="9">
        <f t="shared" si="1"/>
        <v>5412</v>
      </c>
      <c r="AH31" s="26">
        <f t="shared" ref="AH31:AH43" si="4">AF31/AG31</f>
        <v>1</v>
      </c>
      <c r="AI31" s="26">
        <f t="shared" ref="AI31:AI43" si="5">+AH31/F31</f>
        <v>1</v>
      </c>
      <c r="AJ31" s="9" t="s">
        <v>4072</v>
      </c>
    </row>
    <row r="32" spans="1:36" ht="15.75" hidden="1" customHeight="1" x14ac:dyDescent="0.25">
      <c r="A32" s="9">
        <v>29</v>
      </c>
      <c r="B32" s="9" t="s">
        <v>14</v>
      </c>
      <c r="C32" s="9" t="s">
        <v>55</v>
      </c>
      <c r="D32" s="9" t="s">
        <v>16</v>
      </c>
      <c r="E32" s="59" t="s">
        <v>57</v>
      </c>
      <c r="F32" s="11">
        <v>1</v>
      </c>
      <c r="G32" s="9" t="s">
        <v>18</v>
      </c>
      <c r="H32" s="9">
        <v>114</v>
      </c>
      <c r="I32" s="9">
        <v>114</v>
      </c>
      <c r="J32" s="87"/>
      <c r="K32" s="9">
        <v>70</v>
      </c>
      <c r="L32" s="9">
        <v>70</v>
      </c>
      <c r="M32" s="84"/>
      <c r="N32" s="9">
        <v>49</v>
      </c>
      <c r="O32" s="9">
        <v>49</v>
      </c>
      <c r="P32" s="85"/>
      <c r="Q32" s="9">
        <v>85</v>
      </c>
      <c r="R32" s="9">
        <v>85</v>
      </c>
      <c r="S32" s="61"/>
      <c r="T32" s="9">
        <v>129</v>
      </c>
      <c r="U32" s="9">
        <v>129</v>
      </c>
      <c r="V32" s="346"/>
      <c r="W32" s="5">
        <v>104</v>
      </c>
      <c r="X32" s="5">
        <v>104</v>
      </c>
      <c r="AF32" s="9">
        <f t="shared" si="0"/>
        <v>551</v>
      </c>
      <c r="AG32" s="9">
        <f t="shared" si="1"/>
        <v>551</v>
      </c>
      <c r="AH32" s="26">
        <f t="shared" si="4"/>
        <v>1</v>
      </c>
      <c r="AI32" s="26">
        <f t="shared" si="5"/>
        <v>1</v>
      </c>
      <c r="AJ32" s="9" t="s">
        <v>4072</v>
      </c>
    </row>
    <row r="33" spans="1:36" ht="15.75" hidden="1" customHeight="1" x14ac:dyDescent="0.25">
      <c r="A33" s="9">
        <v>30</v>
      </c>
      <c r="B33" s="9" t="s">
        <v>14</v>
      </c>
      <c r="C33" s="9" t="s">
        <v>58</v>
      </c>
      <c r="D33" s="9" t="s">
        <v>16</v>
      </c>
      <c r="E33" s="59" t="s">
        <v>59</v>
      </c>
      <c r="F33" s="11">
        <v>1</v>
      </c>
      <c r="G33" s="9" t="s">
        <v>18</v>
      </c>
      <c r="H33" s="9">
        <v>262</v>
      </c>
      <c r="I33" s="9">
        <v>262</v>
      </c>
      <c r="J33" s="87"/>
      <c r="K33" s="9">
        <v>342</v>
      </c>
      <c r="L33" s="9">
        <v>342</v>
      </c>
      <c r="M33" s="84"/>
      <c r="N33" s="9">
        <v>141</v>
      </c>
      <c r="O33" s="9">
        <v>141</v>
      </c>
      <c r="P33" s="85"/>
      <c r="Q33" s="9">
        <v>154</v>
      </c>
      <c r="R33" s="9">
        <v>154</v>
      </c>
      <c r="S33" s="61"/>
      <c r="T33" s="37">
        <v>100</v>
      </c>
      <c r="U33" s="5">
        <v>100</v>
      </c>
      <c r="V33" s="346"/>
      <c r="W33" s="5">
        <v>100</v>
      </c>
      <c r="X33" s="5">
        <v>100</v>
      </c>
      <c r="AF33" s="9">
        <f t="shared" si="0"/>
        <v>1099</v>
      </c>
      <c r="AG33" s="9">
        <f t="shared" si="1"/>
        <v>1099</v>
      </c>
      <c r="AH33" s="26">
        <f t="shared" si="4"/>
        <v>1</v>
      </c>
      <c r="AI33" s="26">
        <f t="shared" si="5"/>
        <v>1</v>
      </c>
      <c r="AJ33" s="9" t="s">
        <v>4072</v>
      </c>
    </row>
    <row r="34" spans="1:36" ht="15.75" hidden="1" customHeight="1" x14ac:dyDescent="0.25">
      <c r="A34" s="9">
        <v>31</v>
      </c>
      <c r="B34" s="9" t="s">
        <v>14</v>
      </c>
      <c r="C34" s="9" t="s">
        <v>58</v>
      </c>
      <c r="D34" s="9" t="s">
        <v>16</v>
      </c>
      <c r="E34" s="59" t="s">
        <v>60</v>
      </c>
      <c r="F34" s="11">
        <v>1</v>
      </c>
      <c r="G34" s="9" t="s">
        <v>18</v>
      </c>
      <c r="H34" s="9">
        <v>81</v>
      </c>
      <c r="I34" s="9">
        <v>81</v>
      </c>
      <c r="J34" s="87"/>
      <c r="K34" s="9">
        <v>137</v>
      </c>
      <c r="L34" s="9">
        <v>137</v>
      </c>
      <c r="M34" s="84"/>
      <c r="N34" s="9">
        <v>71</v>
      </c>
      <c r="O34" s="9">
        <v>71</v>
      </c>
      <c r="P34" s="85"/>
      <c r="Q34" s="9">
        <v>75</v>
      </c>
      <c r="R34" s="9">
        <v>75</v>
      </c>
      <c r="S34" s="61"/>
      <c r="T34" s="37">
        <v>98</v>
      </c>
      <c r="U34" s="5">
        <v>98</v>
      </c>
      <c r="V34" s="346"/>
      <c r="W34" s="5">
        <v>98</v>
      </c>
      <c r="X34" s="5">
        <v>98</v>
      </c>
      <c r="AF34" s="9">
        <f t="shared" si="0"/>
        <v>560</v>
      </c>
      <c r="AG34" s="9">
        <f t="shared" si="1"/>
        <v>560</v>
      </c>
      <c r="AH34" s="26">
        <f t="shared" si="4"/>
        <v>1</v>
      </c>
      <c r="AI34" s="26">
        <f t="shared" si="5"/>
        <v>1</v>
      </c>
      <c r="AJ34" s="9" t="s">
        <v>4072</v>
      </c>
    </row>
    <row r="35" spans="1:36" ht="15.75" hidden="1" customHeight="1" x14ac:dyDescent="0.25">
      <c r="A35" s="9">
        <v>32</v>
      </c>
      <c r="B35" s="9" t="s">
        <v>14</v>
      </c>
      <c r="C35" s="9" t="s">
        <v>58</v>
      </c>
      <c r="D35" s="9" t="s">
        <v>16</v>
      </c>
      <c r="E35" s="59" t="s">
        <v>61</v>
      </c>
      <c r="F35" s="11">
        <v>1</v>
      </c>
      <c r="G35" s="9" t="s">
        <v>18</v>
      </c>
      <c r="H35" s="9">
        <v>287</v>
      </c>
      <c r="I35" s="9">
        <v>287</v>
      </c>
      <c r="J35" s="87"/>
      <c r="K35" s="9">
        <v>239</v>
      </c>
      <c r="L35" s="9">
        <v>239</v>
      </c>
      <c r="M35" s="84"/>
      <c r="N35" s="9">
        <v>213</v>
      </c>
      <c r="O35" s="9">
        <v>213</v>
      </c>
      <c r="P35" s="85"/>
      <c r="Q35" s="9">
        <v>220</v>
      </c>
      <c r="R35" s="9">
        <v>220</v>
      </c>
      <c r="S35" s="61"/>
      <c r="T35" s="37">
        <v>224</v>
      </c>
      <c r="U35" s="5">
        <v>224</v>
      </c>
      <c r="V35" s="346"/>
      <c r="W35" s="5">
        <v>224</v>
      </c>
      <c r="X35" s="5">
        <v>224</v>
      </c>
      <c r="AF35" s="9">
        <f t="shared" si="0"/>
        <v>1407</v>
      </c>
      <c r="AG35" s="9">
        <f t="shared" si="1"/>
        <v>1407</v>
      </c>
      <c r="AH35" s="26">
        <f t="shared" si="4"/>
        <v>1</v>
      </c>
      <c r="AI35" s="26">
        <f t="shared" si="5"/>
        <v>1</v>
      </c>
      <c r="AJ35" s="9" t="s">
        <v>4072</v>
      </c>
    </row>
    <row r="36" spans="1:36" ht="15.75" hidden="1" customHeight="1" x14ac:dyDescent="0.25">
      <c r="A36" s="9">
        <v>33</v>
      </c>
      <c r="B36" s="9" t="s">
        <v>14</v>
      </c>
      <c r="C36" s="9" t="s">
        <v>58</v>
      </c>
      <c r="D36" s="9" t="s">
        <v>16</v>
      </c>
      <c r="E36" s="59" t="s">
        <v>62</v>
      </c>
      <c r="F36" s="11">
        <v>1</v>
      </c>
      <c r="G36" s="9" t="s">
        <v>18</v>
      </c>
      <c r="H36" s="9">
        <v>169</v>
      </c>
      <c r="I36" s="9">
        <v>169</v>
      </c>
      <c r="J36" s="87"/>
      <c r="K36" s="9">
        <v>177</v>
      </c>
      <c r="L36" s="9">
        <v>177</v>
      </c>
      <c r="M36" s="84"/>
      <c r="N36" s="9">
        <v>276</v>
      </c>
      <c r="O36" s="9">
        <v>276</v>
      </c>
      <c r="P36" s="85"/>
      <c r="Q36" s="9">
        <v>226</v>
      </c>
      <c r="R36" s="9">
        <v>226</v>
      </c>
      <c r="S36" s="61"/>
      <c r="T36" s="37">
        <v>0</v>
      </c>
      <c r="U36" s="37">
        <v>0</v>
      </c>
      <c r="V36" s="346"/>
      <c r="W36" s="5">
        <v>140</v>
      </c>
      <c r="X36" s="5">
        <v>140</v>
      </c>
      <c r="AF36" s="9">
        <f t="shared" ref="AF36:AF60" si="6">H36+K36+N36+Q36+T36+W36</f>
        <v>988</v>
      </c>
      <c r="AG36" s="9">
        <f t="shared" ref="AG36:AG60" si="7">I36+L36+O36+R36+U36+X36</f>
        <v>988</v>
      </c>
      <c r="AH36" s="26">
        <f t="shared" si="4"/>
        <v>1</v>
      </c>
      <c r="AI36" s="26">
        <f t="shared" si="5"/>
        <v>1</v>
      </c>
      <c r="AJ36" s="9" t="s">
        <v>4072</v>
      </c>
    </row>
    <row r="37" spans="1:36" ht="15.75" hidden="1" customHeight="1" x14ac:dyDescent="0.25">
      <c r="A37" s="9">
        <v>34</v>
      </c>
      <c r="B37" s="9" t="s">
        <v>14</v>
      </c>
      <c r="C37" s="9" t="s">
        <v>63</v>
      </c>
      <c r="D37" s="9" t="s">
        <v>16</v>
      </c>
      <c r="E37" s="90" t="s">
        <v>3780</v>
      </c>
      <c r="F37" s="11">
        <v>1</v>
      </c>
      <c r="G37" s="9" t="s">
        <v>18</v>
      </c>
      <c r="H37" s="24">
        <v>144</v>
      </c>
      <c r="I37" s="24">
        <v>148</v>
      </c>
      <c r="J37" s="87"/>
      <c r="K37" s="9">
        <v>118</v>
      </c>
      <c r="L37" s="9">
        <v>114</v>
      </c>
      <c r="M37" s="84"/>
      <c r="N37" s="9">
        <v>132</v>
      </c>
      <c r="O37" s="9">
        <v>133</v>
      </c>
      <c r="P37" s="85"/>
      <c r="Q37" s="9">
        <v>69</v>
      </c>
      <c r="R37" s="9">
        <v>69</v>
      </c>
      <c r="S37" s="61"/>
      <c r="T37" s="9">
        <f>6+30+1+74+26</f>
        <v>137</v>
      </c>
      <c r="U37" s="9">
        <f>6+30+8+74+26</f>
        <v>144</v>
      </c>
      <c r="V37" s="346"/>
      <c r="W37" s="5">
        <v>239</v>
      </c>
      <c r="X37" s="5">
        <v>239</v>
      </c>
      <c r="AF37" s="9">
        <f t="shared" si="6"/>
        <v>839</v>
      </c>
      <c r="AG37" s="9">
        <f t="shared" si="7"/>
        <v>847</v>
      </c>
      <c r="AH37" s="26">
        <f t="shared" si="4"/>
        <v>0.99055489964580878</v>
      </c>
      <c r="AI37" s="26">
        <f t="shared" si="5"/>
        <v>0.99055489964580878</v>
      </c>
      <c r="AJ37" s="9" t="s">
        <v>4072</v>
      </c>
    </row>
    <row r="38" spans="1:36" ht="15.75" hidden="1" customHeight="1" x14ac:dyDescent="0.25">
      <c r="A38" s="9">
        <v>35</v>
      </c>
      <c r="B38" s="9" t="s">
        <v>14</v>
      </c>
      <c r="C38" s="9" t="s">
        <v>63</v>
      </c>
      <c r="D38" s="9" t="s">
        <v>16</v>
      </c>
      <c r="E38" s="59" t="s">
        <v>64</v>
      </c>
      <c r="F38" s="11">
        <v>1</v>
      </c>
      <c r="G38" s="9" t="s">
        <v>18</v>
      </c>
      <c r="H38" s="24">
        <v>120</v>
      </c>
      <c r="I38" s="24">
        <v>124</v>
      </c>
      <c r="J38" s="87"/>
      <c r="K38" s="9">
        <v>101</v>
      </c>
      <c r="L38" s="9">
        <v>97</v>
      </c>
      <c r="M38" s="84"/>
      <c r="N38" s="9">
        <v>118</v>
      </c>
      <c r="O38" s="9">
        <v>119</v>
      </c>
      <c r="P38" s="85"/>
      <c r="Q38" s="9">
        <v>120</v>
      </c>
      <c r="R38" s="9">
        <v>120</v>
      </c>
      <c r="S38" s="61"/>
      <c r="T38" s="9">
        <f>6+30+1+105+4</f>
        <v>146</v>
      </c>
      <c r="U38" s="9">
        <f>6+30+8+105+4</f>
        <v>153</v>
      </c>
      <c r="V38" s="346"/>
      <c r="W38" s="5">
        <v>166</v>
      </c>
      <c r="X38" s="5">
        <v>166</v>
      </c>
      <c r="AF38" s="9">
        <f t="shared" si="6"/>
        <v>771</v>
      </c>
      <c r="AG38" s="9">
        <f t="shared" si="7"/>
        <v>779</v>
      </c>
      <c r="AH38" s="26">
        <f t="shared" si="4"/>
        <v>0.98973042362002572</v>
      </c>
      <c r="AI38" s="26">
        <f t="shared" si="5"/>
        <v>0.98973042362002572</v>
      </c>
      <c r="AJ38" s="9" t="s">
        <v>4072</v>
      </c>
    </row>
    <row r="39" spans="1:36" ht="15.75" hidden="1" customHeight="1" x14ac:dyDescent="0.25">
      <c r="A39" s="9">
        <v>36</v>
      </c>
      <c r="B39" s="9" t="s">
        <v>14</v>
      </c>
      <c r="C39" s="9" t="s">
        <v>63</v>
      </c>
      <c r="D39" s="9" t="s">
        <v>16</v>
      </c>
      <c r="E39" s="59" t="s">
        <v>65</v>
      </c>
      <c r="F39" s="11">
        <v>1</v>
      </c>
      <c r="G39" s="9" t="s">
        <v>18</v>
      </c>
      <c r="H39" s="24">
        <v>52</v>
      </c>
      <c r="I39" s="24">
        <v>94</v>
      </c>
      <c r="J39" s="87"/>
      <c r="K39" s="9">
        <v>109</v>
      </c>
      <c r="L39" s="9">
        <v>197</v>
      </c>
      <c r="M39" s="84"/>
      <c r="N39" s="9">
        <v>105</v>
      </c>
      <c r="O39" s="9">
        <v>151</v>
      </c>
      <c r="P39" s="85"/>
      <c r="Q39" s="9">
        <v>77</v>
      </c>
      <c r="R39" s="9">
        <v>98</v>
      </c>
      <c r="S39" s="61"/>
      <c r="T39" s="9">
        <v>95</v>
      </c>
      <c r="U39" s="9">
        <v>131</v>
      </c>
      <c r="V39" s="346"/>
      <c r="W39" s="5">
        <v>60</v>
      </c>
      <c r="X39" s="5">
        <v>60</v>
      </c>
      <c r="AF39" s="9">
        <f t="shared" si="6"/>
        <v>498</v>
      </c>
      <c r="AG39" s="9">
        <f t="shared" si="7"/>
        <v>731</v>
      </c>
      <c r="AH39" s="26">
        <f t="shared" si="4"/>
        <v>0.68125854993160051</v>
      </c>
      <c r="AI39" s="26">
        <f t="shared" si="5"/>
        <v>0.68125854993160051</v>
      </c>
      <c r="AJ39" s="9" t="s">
        <v>4073</v>
      </c>
    </row>
    <row r="40" spans="1:36" ht="15.75" hidden="1" customHeight="1" x14ac:dyDescent="0.25">
      <c r="A40" s="9">
        <v>37</v>
      </c>
      <c r="B40" s="9" t="s">
        <v>14</v>
      </c>
      <c r="C40" s="9" t="s">
        <v>63</v>
      </c>
      <c r="D40" s="9" t="s">
        <v>16</v>
      </c>
      <c r="E40" s="59" t="s">
        <v>66</v>
      </c>
      <c r="F40" s="11">
        <v>1</v>
      </c>
      <c r="G40" s="9" t="s">
        <v>18</v>
      </c>
      <c r="H40" s="24">
        <v>21</v>
      </c>
      <c r="I40" s="24">
        <v>23</v>
      </c>
      <c r="J40" s="87"/>
      <c r="K40" s="9">
        <v>25</v>
      </c>
      <c r="L40" s="9">
        <v>27</v>
      </c>
      <c r="M40" s="84"/>
      <c r="N40" s="9">
        <v>21</v>
      </c>
      <c r="O40" s="9">
        <v>21</v>
      </c>
      <c r="P40" s="85"/>
      <c r="Q40" s="9">
        <v>23</v>
      </c>
      <c r="R40" s="9">
        <v>20</v>
      </c>
      <c r="S40" s="61"/>
      <c r="T40" s="9">
        <v>29</v>
      </c>
      <c r="U40" s="9">
        <v>32</v>
      </c>
      <c r="V40" s="346"/>
      <c r="W40" s="5">
        <v>39</v>
      </c>
      <c r="X40" s="5">
        <v>39</v>
      </c>
      <c r="AF40" s="9">
        <f t="shared" si="6"/>
        <v>158</v>
      </c>
      <c r="AG40" s="9">
        <f t="shared" si="7"/>
        <v>162</v>
      </c>
      <c r="AH40" s="26">
        <f t="shared" si="4"/>
        <v>0.97530864197530864</v>
      </c>
      <c r="AI40" s="26">
        <f t="shared" si="5"/>
        <v>0.97530864197530864</v>
      </c>
      <c r="AJ40" s="9" t="s">
        <v>4072</v>
      </c>
    </row>
    <row r="41" spans="1:36" ht="15.75" hidden="1" customHeight="1" x14ac:dyDescent="0.25">
      <c r="A41" s="9">
        <v>38</v>
      </c>
      <c r="B41" s="9" t="s">
        <v>14</v>
      </c>
      <c r="C41" s="9" t="s">
        <v>63</v>
      </c>
      <c r="D41" s="9" t="s">
        <v>16</v>
      </c>
      <c r="E41" s="59" t="s">
        <v>67</v>
      </c>
      <c r="F41" s="11">
        <v>1</v>
      </c>
      <c r="G41" s="9" t="s">
        <v>18</v>
      </c>
      <c r="H41" s="9">
        <v>6</v>
      </c>
      <c r="I41" s="9">
        <v>6</v>
      </c>
      <c r="J41" s="87"/>
      <c r="K41" s="9">
        <v>1</v>
      </c>
      <c r="L41" s="9">
        <v>1</v>
      </c>
      <c r="M41" s="84"/>
      <c r="N41" s="9">
        <v>0</v>
      </c>
      <c r="O41" s="9">
        <v>2</v>
      </c>
      <c r="P41" s="85"/>
      <c r="Q41" s="9">
        <v>5</v>
      </c>
      <c r="R41" s="9">
        <v>4</v>
      </c>
      <c r="S41" s="61"/>
      <c r="T41" s="9">
        <v>7</v>
      </c>
      <c r="U41" s="9">
        <v>2</v>
      </c>
      <c r="V41" s="346"/>
      <c r="W41" s="5">
        <v>5</v>
      </c>
      <c r="X41" s="5">
        <v>5</v>
      </c>
      <c r="AF41" s="9">
        <f t="shared" si="6"/>
        <v>24</v>
      </c>
      <c r="AG41" s="9">
        <f t="shared" si="7"/>
        <v>20</v>
      </c>
      <c r="AH41" s="26">
        <f t="shared" si="4"/>
        <v>1.2</v>
      </c>
      <c r="AI41" s="26">
        <f t="shared" si="5"/>
        <v>1.2</v>
      </c>
      <c r="AJ41" s="9" t="s">
        <v>4072</v>
      </c>
    </row>
    <row r="42" spans="1:36" ht="15.75" hidden="1" customHeight="1" x14ac:dyDescent="0.25">
      <c r="A42" s="9">
        <v>39</v>
      </c>
      <c r="B42" s="9" t="s">
        <v>14</v>
      </c>
      <c r="C42" s="9" t="s">
        <v>63</v>
      </c>
      <c r="D42" s="9" t="s">
        <v>16</v>
      </c>
      <c r="E42" s="59" t="s">
        <v>68</v>
      </c>
      <c r="F42" s="11">
        <v>1</v>
      </c>
      <c r="G42" s="9" t="s">
        <v>18</v>
      </c>
      <c r="H42" s="9">
        <v>7</v>
      </c>
      <c r="I42" s="9">
        <v>7</v>
      </c>
      <c r="J42" s="87"/>
      <c r="K42" s="9">
        <v>5</v>
      </c>
      <c r="L42" s="9">
        <v>5</v>
      </c>
      <c r="M42" s="84"/>
      <c r="N42" s="9">
        <v>10</v>
      </c>
      <c r="O42" s="9">
        <v>12</v>
      </c>
      <c r="P42" s="85"/>
      <c r="Q42" s="9">
        <v>2</v>
      </c>
      <c r="R42" s="9">
        <v>3</v>
      </c>
      <c r="S42" s="61"/>
      <c r="T42" s="9">
        <v>5</v>
      </c>
      <c r="U42" s="9">
        <v>6</v>
      </c>
      <c r="V42" s="346"/>
      <c r="W42" s="5">
        <v>4</v>
      </c>
      <c r="X42" s="5">
        <v>4</v>
      </c>
      <c r="AF42" s="9">
        <f t="shared" si="6"/>
        <v>33</v>
      </c>
      <c r="AG42" s="9">
        <f t="shared" si="7"/>
        <v>37</v>
      </c>
      <c r="AH42" s="26">
        <f t="shared" si="4"/>
        <v>0.89189189189189189</v>
      </c>
      <c r="AI42" s="26">
        <f t="shared" si="5"/>
        <v>0.89189189189189189</v>
      </c>
      <c r="AJ42" s="9" t="s">
        <v>4072</v>
      </c>
    </row>
    <row r="43" spans="1:36" ht="15.75" hidden="1" customHeight="1" x14ac:dyDescent="0.25">
      <c r="A43" s="9">
        <v>40</v>
      </c>
      <c r="B43" s="9" t="s">
        <v>14</v>
      </c>
      <c r="C43" s="9" t="s">
        <v>63</v>
      </c>
      <c r="D43" s="9" t="s">
        <v>16</v>
      </c>
      <c r="E43" s="59" t="s">
        <v>69</v>
      </c>
      <c r="F43" s="11">
        <v>1</v>
      </c>
      <c r="G43" s="9" t="s">
        <v>18</v>
      </c>
      <c r="H43" s="9">
        <v>1</v>
      </c>
      <c r="I43" s="9">
        <v>1</v>
      </c>
      <c r="J43" s="87"/>
      <c r="K43" s="9">
        <v>5</v>
      </c>
      <c r="L43" s="9">
        <v>5</v>
      </c>
      <c r="M43" s="84"/>
      <c r="N43" s="9">
        <v>7</v>
      </c>
      <c r="O43" s="9">
        <v>12</v>
      </c>
      <c r="P43" s="85"/>
      <c r="Q43" s="9">
        <v>1</v>
      </c>
      <c r="R43" s="9">
        <v>1</v>
      </c>
      <c r="S43" s="61"/>
      <c r="T43" s="9">
        <v>3</v>
      </c>
      <c r="U43" s="9">
        <v>6</v>
      </c>
      <c r="V43" s="346"/>
      <c r="W43" s="5">
        <v>2</v>
      </c>
      <c r="X43" s="5">
        <v>2</v>
      </c>
      <c r="AF43" s="9">
        <f t="shared" si="6"/>
        <v>19</v>
      </c>
      <c r="AG43" s="9">
        <f t="shared" si="7"/>
        <v>27</v>
      </c>
      <c r="AH43" s="26">
        <f t="shared" si="4"/>
        <v>0.70370370370370372</v>
      </c>
      <c r="AI43" s="26">
        <f t="shared" si="5"/>
        <v>0.70370370370370372</v>
      </c>
      <c r="AJ43" s="9" t="s">
        <v>4073</v>
      </c>
    </row>
    <row r="44" spans="1:36" ht="15.75" hidden="1" customHeight="1" x14ac:dyDescent="0.25">
      <c r="A44" s="9">
        <v>42</v>
      </c>
      <c r="B44" s="9" t="s">
        <v>14</v>
      </c>
      <c r="C44" s="9" t="s">
        <v>71</v>
      </c>
      <c r="D44" s="9" t="s">
        <v>16</v>
      </c>
      <c r="E44" s="59" t="s">
        <v>72</v>
      </c>
      <c r="F44" s="9">
        <v>1</v>
      </c>
      <c r="G44" s="9" t="s">
        <v>70</v>
      </c>
      <c r="H44" s="14">
        <v>0</v>
      </c>
      <c r="I44" s="14">
        <v>0</v>
      </c>
      <c r="J44" s="83" t="s">
        <v>26</v>
      </c>
      <c r="K44" s="9">
        <v>1</v>
      </c>
      <c r="L44" s="14">
        <v>1</v>
      </c>
      <c r="M44" s="84"/>
      <c r="N44" s="14">
        <v>0</v>
      </c>
      <c r="O44" s="14">
        <v>0</v>
      </c>
      <c r="P44" s="83" t="s">
        <v>26</v>
      </c>
      <c r="Q44" s="9">
        <v>2</v>
      </c>
      <c r="R44" s="9">
        <v>0</v>
      </c>
      <c r="S44" s="61"/>
      <c r="T44" s="5">
        <v>1</v>
      </c>
      <c r="U44" s="5">
        <v>0</v>
      </c>
      <c r="V44" s="315" t="s">
        <v>3039</v>
      </c>
      <c r="W44" s="5">
        <v>0</v>
      </c>
      <c r="X44" s="5">
        <v>0</v>
      </c>
      <c r="AF44" s="9">
        <f t="shared" si="6"/>
        <v>4</v>
      </c>
      <c r="AG44" s="9">
        <f t="shared" si="7"/>
        <v>1</v>
      </c>
      <c r="AH44" s="26">
        <f>+AF44/AG44</f>
        <v>4</v>
      </c>
      <c r="AI44" s="26">
        <f>+AF44/F44</f>
        <v>4</v>
      </c>
      <c r="AJ44" s="9" t="s">
        <v>4072</v>
      </c>
    </row>
    <row r="45" spans="1:36" ht="15.75" hidden="1" customHeight="1" x14ac:dyDescent="0.25">
      <c r="A45" s="9">
        <v>43</v>
      </c>
      <c r="B45" s="9" t="s">
        <v>14</v>
      </c>
      <c r="C45" s="9" t="s">
        <v>71</v>
      </c>
      <c r="D45" s="9" t="s">
        <v>16</v>
      </c>
      <c r="E45" s="59" t="s">
        <v>73</v>
      </c>
      <c r="F45" s="11">
        <v>1</v>
      </c>
      <c r="G45" s="9" t="s">
        <v>18</v>
      </c>
      <c r="H45" s="9">
        <v>0</v>
      </c>
      <c r="I45" s="9">
        <v>0</v>
      </c>
      <c r="J45" s="87"/>
      <c r="K45" s="9">
        <v>89</v>
      </c>
      <c r="L45" s="9">
        <v>89</v>
      </c>
      <c r="M45" s="84"/>
      <c r="N45" s="9">
        <v>39</v>
      </c>
      <c r="O45" s="9">
        <v>39</v>
      </c>
      <c r="P45" s="85"/>
      <c r="Q45" s="9">
        <v>58</v>
      </c>
      <c r="R45" s="9">
        <v>58</v>
      </c>
      <c r="S45" s="61"/>
      <c r="T45" s="37">
        <v>33</v>
      </c>
      <c r="U45" s="5">
        <v>33</v>
      </c>
      <c r="V45" s="315" t="s">
        <v>3438</v>
      </c>
      <c r="W45" s="5">
        <v>57</v>
      </c>
      <c r="X45" s="5">
        <v>57</v>
      </c>
      <c r="AF45" s="9">
        <f t="shared" si="6"/>
        <v>276</v>
      </c>
      <c r="AG45" s="9">
        <f t="shared" si="7"/>
        <v>276</v>
      </c>
      <c r="AH45" s="26">
        <f>AF45/AG45</f>
        <v>1</v>
      </c>
      <c r="AI45" s="26">
        <f>+AH45/F45</f>
        <v>1</v>
      </c>
      <c r="AJ45" s="9" t="s">
        <v>4072</v>
      </c>
    </row>
    <row r="46" spans="1:36" ht="15.75" hidden="1" customHeight="1" x14ac:dyDescent="0.25">
      <c r="A46" s="9">
        <v>44</v>
      </c>
      <c r="B46" s="9" t="s">
        <v>14</v>
      </c>
      <c r="C46" s="9" t="s">
        <v>71</v>
      </c>
      <c r="D46" s="9" t="s">
        <v>16</v>
      </c>
      <c r="E46" s="59" t="s">
        <v>74</v>
      </c>
      <c r="F46" s="9">
        <v>1</v>
      </c>
      <c r="G46" s="9" t="s">
        <v>70</v>
      </c>
      <c r="H46" s="14">
        <v>0</v>
      </c>
      <c r="I46" s="14">
        <v>0</v>
      </c>
      <c r="J46" s="83" t="s">
        <v>26</v>
      </c>
      <c r="K46" s="14">
        <v>0</v>
      </c>
      <c r="L46" s="14">
        <v>0</v>
      </c>
      <c r="M46" s="83" t="s">
        <v>26</v>
      </c>
      <c r="N46" s="14">
        <v>0</v>
      </c>
      <c r="O46" s="14">
        <v>0</v>
      </c>
      <c r="P46" s="83" t="s">
        <v>26</v>
      </c>
      <c r="Q46" s="9">
        <v>0</v>
      </c>
      <c r="R46" s="9">
        <v>0</v>
      </c>
      <c r="S46" s="61"/>
      <c r="T46" s="37">
        <v>1</v>
      </c>
      <c r="U46" s="5">
        <v>1</v>
      </c>
      <c r="V46" s="315" t="s">
        <v>3039</v>
      </c>
      <c r="W46" s="5">
        <v>0</v>
      </c>
      <c r="X46" s="5">
        <v>0</v>
      </c>
      <c r="AF46" s="9">
        <f t="shared" si="6"/>
        <v>1</v>
      </c>
      <c r="AG46" s="9">
        <f t="shared" si="7"/>
        <v>1</v>
      </c>
      <c r="AH46" s="26">
        <f>+AF46/AG46</f>
        <v>1</v>
      </c>
      <c r="AI46" s="26">
        <f>+AF46/F46</f>
        <v>1</v>
      </c>
      <c r="AJ46" s="9" t="s">
        <v>4072</v>
      </c>
    </row>
    <row r="47" spans="1:36" ht="15.75" hidden="1" customHeight="1" x14ac:dyDescent="0.25">
      <c r="A47" s="9">
        <v>45</v>
      </c>
      <c r="B47" s="9" t="s">
        <v>14</v>
      </c>
      <c r="C47" s="9" t="s">
        <v>71</v>
      </c>
      <c r="D47" s="9" t="s">
        <v>16</v>
      </c>
      <c r="E47" s="59" t="s">
        <v>75</v>
      </c>
      <c r="F47" s="11">
        <v>1</v>
      </c>
      <c r="G47" s="9" t="s">
        <v>18</v>
      </c>
      <c r="H47" s="9">
        <v>0</v>
      </c>
      <c r="I47" s="9">
        <v>0</v>
      </c>
      <c r="J47" s="87"/>
      <c r="K47" s="9">
        <v>638</v>
      </c>
      <c r="L47" s="9">
        <v>638</v>
      </c>
      <c r="M47" s="84"/>
      <c r="N47" s="9">
        <v>491</v>
      </c>
      <c r="O47" s="9">
        <v>491</v>
      </c>
      <c r="P47" s="85"/>
      <c r="Q47" s="9">
        <v>591</v>
      </c>
      <c r="R47" s="9">
        <v>591</v>
      </c>
      <c r="S47" s="61"/>
      <c r="T47" s="37">
        <v>634</v>
      </c>
      <c r="U47" s="5">
        <v>634</v>
      </c>
      <c r="V47" s="315" t="s">
        <v>3439</v>
      </c>
      <c r="W47" s="5">
        <v>553</v>
      </c>
      <c r="X47" s="5">
        <v>553</v>
      </c>
      <c r="AF47" s="9">
        <f t="shared" si="6"/>
        <v>2907</v>
      </c>
      <c r="AG47" s="9">
        <f t="shared" si="7"/>
        <v>2907</v>
      </c>
      <c r="AH47" s="26">
        <f>AF47/AG47</f>
        <v>1</v>
      </c>
      <c r="AI47" s="26">
        <f>+AH47/F47</f>
        <v>1</v>
      </c>
      <c r="AJ47" s="9" t="s">
        <v>4072</v>
      </c>
    </row>
    <row r="48" spans="1:36" ht="15.75" hidden="1" customHeight="1" x14ac:dyDescent="0.25">
      <c r="A48" s="9">
        <v>46</v>
      </c>
      <c r="B48" s="9" t="s">
        <v>14</v>
      </c>
      <c r="C48" s="9" t="s">
        <v>71</v>
      </c>
      <c r="D48" s="9" t="s">
        <v>16</v>
      </c>
      <c r="E48" s="59" t="s">
        <v>76</v>
      </c>
      <c r="F48" s="11">
        <v>1</v>
      </c>
      <c r="G48" s="9" t="s">
        <v>18</v>
      </c>
      <c r="H48" s="14">
        <v>0</v>
      </c>
      <c r="I48" s="14">
        <v>0</v>
      </c>
      <c r="J48" s="83" t="s">
        <v>26</v>
      </c>
      <c r="K48" s="14">
        <v>0</v>
      </c>
      <c r="L48" s="14">
        <v>0</v>
      </c>
      <c r="M48" s="83" t="s">
        <v>26</v>
      </c>
      <c r="N48" s="14">
        <v>0</v>
      </c>
      <c r="O48" s="14">
        <v>0</v>
      </c>
      <c r="P48" s="83" t="s">
        <v>26</v>
      </c>
      <c r="Q48" s="9">
        <v>8</v>
      </c>
      <c r="R48" s="9">
        <v>8</v>
      </c>
      <c r="S48" s="61"/>
      <c r="T48" s="37">
        <v>12</v>
      </c>
      <c r="U48" s="5">
        <v>12</v>
      </c>
      <c r="V48" s="315" t="s">
        <v>3439</v>
      </c>
      <c r="W48" s="5">
        <v>87</v>
      </c>
      <c r="X48" s="5">
        <v>87</v>
      </c>
      <c r="AF48" s="9">
        <f t="shared" si="6"/>
        <v>107</v>
      </c>
      <c r="AG48" s="9">
        <f t="shared" si="7"/>
        <v>107</v>
      </c>
      <c r="AH48" s="26">
        <f>AF48/AG48</f>
        <v>1</v>
      </c>
      <c r="AI48" s="26">
        <f>+AH48/F48</f>
        <v>1</v>
      </c>
      <c r="AJ48" s="9" t="s">
        <v>4072</v>
      </c>
    </row>
    <row r="49" spans="1:36" ht="15.75" hidden="1" customHeight="1" x14ac:dyDescent="0.25">
      <c r="A49" s="9">
        <v>47</v>
      </c>
      <c r="B49" s="9" t="s">
        <v>14</v>
      </c>
      <c r="C49" s="9" t="s">
        <v>71</v>
      </c>
      <c r="D49" s="9" t="s">
        <v>16</v>
      </c>
      <c r="E49" s="59" t="s">
        <v>77</v>
      </c>
      <c r="F49" s="11">
        <v>1</v>
      </c>
      <c r="G49" s="9" t="s">
        <v>18</v>
      </c>
      <c r="H49" s="9">
        <v>0</v>
      </c>
      <c r="I49" s="9">
        <v>0</v>
      </c>
      <c r="J49" s="87"/>
      <c r="K49" s="9">
        <v>16</v>
      </c>
      <c r="L49" s="9">
        <v>16</v>
      </c>
      <c r="M49" s="84"/>
      <c r="N49" s="9">
        <v>13</v>
      </c>
      <c r="O49" s="9">
        <v>13</v>
      </c>
      <c r="P49" s="85"/>
      <c r="Q49" s="9">
        <v>48</v>
      </c>
      <c r="R49" s="9">
        <v>48</v>
      </c>
      <c r="S49" s="61"/>
      <c r="T49" s="37">
        <v>51</v>
      </c>
      <c r="U49" s="5">
        <v>51</v>
      </c>
      <c r="V49" s="315" t="s">
        <v>3439</v>
      </c>
      <c r="W49" s="5">
        <v>36</v>
      </c>
      <c r="X49" s="5">
        <v>36</v>
      </c>
      <c r="AF49" s="9">
        <f t="shared" si="6"/>
        <v>164</v>
      </c>
      <c r="AG49" s="9">
        <f t="shared" si="7"/>
        <v>164</v>
      </c>
      <c r="AH49" s="26">
        <f>AF49/AG49</f>
        <v>1</v>
      </c>
      <c r="AI49" s="26">
        <f>+AH49/F49</f>
        <v>1</v>
      </c>
      <c r="AJ49" s="9" t="s">
        <v>4072</v>
      </c>
    </row>
    <row r="50" spans="1:36" ht="15.75" hidden="1" customHeight="1" x14ac:dyDescent="0.25">
      <c r="A50" s="9">
        <v>48</v>
      </c>
      <c r="B50" s="9" t="s">
        <v>14</v>
      </c>
      <c r="C50" s="9" t="s">
        <v>71</v>
      </c>
      <c r="D50" s="9" t="s">
        <v>16</v>
      </c>
      <c r="E50" s="59" t="s">
        <v>78</v>
      </c>
      <c r="F50" s="9">
        <v>4</v>
      </c>
      <c r="G50" s="9" t="s">
        <v>79</v>
      </c>
      <c r="H50" s="14">
        <v>0</v>
      </c>
      <c r="I50" s="14">
        <v>0</v>
      </c>
      <c r="J50" s="83" t="s">
        <v>26</v>
      </c>
      <c r="K50" s="14">
        <v>0</v>
      </c>
      <c r="L50" s="14">
        <v>0</v>
      </c>
      <c r="M50" s="83" t="s">
        <v>26</v>
      </c>
      <c r="N50" s="9">
        <v>0</v>
      </c>
      <c r="O50" s="14">
        <v>1</v>
      </c>
      <c r="P50" s="85"/>
      <c r="Q50" s="9">
        <v>0</v>
      </c>
      <c r="R50" s="9">
        <v>0</v>
      </c>
      <c r="S50" s="61"/>
      <c r="T50" s="37">
        <v>0</v>
      </c>
      <c r="U50" s="5">
        <v>0</v>
      </c>
      <c r="V50" s="315" t="s">
        <v>3440</v>
      </c>
      <c r="W50" s="5">
        <v>0</v>
      </c>
      <c r="X50" s="5">
        <v>0</v>
      </c>
      <c r="AF50" s="9">
        <f t="shared" si="6"/>
        <v>0</v>
      </c>
      <c r="AG50" s="9">
        <f t="shared" si="7"/>
        <v>1</v>
      </c>
      <c r="AH50" s="29">
        <f>+AF50/AG50</f>
        <v>0</v>
      </c>
      <c r="AI50" s="29">
        <f>+AF50/F50</f>
        <v>0</v>
      </c>
      <c r="AJ50" s="9" t="s">
        <v>4074</v>
      </c>
    </row>
    <row r="51" spans="1:36" ht="15.75" hidden="1" customHeight="1" x14ac:dyDescent="0.25">
      <c r="A51" s="9">
        <v>49</v>
      </c>
      <c r="B51" s="9" t="s">
        <v>14</v>
      </c>
      <c r="C51" s="9" t="s">
        <v>80</v>
      </c>
      <c r="D51" s="9" t="s">
        <v>16</v>
      </c>
      <c r="E51" s="59" t="s">
        <v>81</v>
      </c>
      <c r="F51" s="9">
        <v>12</v>
      </c>
      <c r="G51" s="9" t="s">
        <v>82</v>
      </c>
      <c r="H51" s="9">
        <v>1</v>
      </c>
      <c r="I51" s="14">
        <v>1</v>
      </c>
      <c r="J51" s="87"/>
      <c r="K51" s="9">
        <v>1</v>
      </c>
      <c r="L51" s="14">
        <v>1</v>
      </c>
      <c r="M51" s="84"/>
      <c r="N51" s="9">
        <v>1</v>
      </c>
      <c r="O51" s="14">
        <v>1</v>
      </c>
      <c r="P51" s="85"/>
      <c r="Q51" s="9">
        <v>0</v>
      </c>
      <c r="R51" s="9">
        <v>0</v>
      </c>
      <c r="S51" s="61"/>
      <c r="T51" s="37">
        <v>1</v>
      </c>
      <c r="U51" s="5">
        <v>1</v>
      </c>
      <c r="V51" s="346"/>
      <c r="W51" s="5">
        <v>0</v>
      </c>
      <c r="X51" s="5">
        <v>0</v>
      </c>
      <c r="AF51" s="9">
        <f t="shared" si="6"/>
        <v>4</v>
      </c>
      <c r="AG51" s="9">
        <f t="shared" si="7"/>
        <v>4</v>
      </c>
      <c r="AH51" s="26">
        <f>+AF51/AG51</f>
        <v>1</v>
      </c>
      <c r="AI51" s="26">
        <f>+AF51/F51</f>
        <v>0.33333333333333331</v>
      </c>
      <c r="AJ51" s="9" t="s">
        <v>4072</v>
      </c>
    </row>
    <row r="52" spans="1:36" ht="15.75" hidden="1" customHeight="1" x14ac:dyDescent="0.25">
      <c r="A52" s="9">
        <v>50</v>
      </c>
      <c r="B52" s="9" t="s">
        <v>14</v>
      </c>
      <c r="C52" s="9" t="s">
        <v>80</v>
      </c>
      <c r="D52" s="9" t="s">
        <v>16</v>
      </c>
      <c r="E52" s="59" t="s">
        <v>83</v>
      </c>
      <c r="F52" s="11">
        <v>1</v>
      </c>
      <c r="G52" s="9" t="s">
        <v>18</v>
      </c>
      <c r="H52" s="9">
        <v>0</v>
      </c>
      <c r="I52" s="9">
        <v>0</v>
      </c>
      <c r="J52" s="87"/>
      <c r="K52" s="9">
        <v>0</v>
      </c>
      <c r="L52" s="9">
        <v>0</v>
      </c>
      <c r="M52" s="84"/>
      <c r="N52" s="9">
        <v>0</v>
      </c>
      <c r="O52" s="9">
        <v>0</v>
      </c>
      <c r="P52" s="85"/>
      <c r="Q52" s="9">
        <v>0</v>
      </c>
      <c r="R52" s="9">
        <v>0</v>
      </c>
      <c r="S52" s="61"/>
      <c r="T52" s="37">
        <v>0</v>
      </c>
      <c r="U52" s="5">
        <v>0</v>
      </c>
      <c r="V52" s="346"/>
      <c r="W52" s="5">
        <v>0</v>
      </c>
      <c r="X52" s="5">
        <v>0</v>
      </c>
      <c r="AF52" s="9">
        <f t="shared" si="6"/>
        <v>0</v>
      </c>
      <c r="AG52" s="9">
        <f t="shared" si="7"/>
        <v>0</v>
      </c>
      <c r="AH52" s="26" t="e">
        <f>AF52/AG52</f>
        <v>#DIV/0!</v>
      </c>
      <c r="AI52" s="26" t="e">
        <f>+AH52/F52</f>
        <v>#DIV/0!</v>
      </c>
      <c r="AJ52" s="9" t="s">
        <v>4071</v>
      </c>
    </row>
    <row r="53" spans="1:36" ht="15.75" hidden="1" customHeight="1" x14ac:dyDescent="0.25">
      <c r="A53" s="9">
        <v>51</v>
      </c>
      <c r="B53" s="9" t="s">
        <v>14</v>
      </c>
      <c r="C53" s="9" t="s">
        <v>80</v>
      </c>
      <c r="D53" s="9" t="s">
        <v>16</v>
      </c>
      <c r="E53" s="59" t="s">
        <v>84</v>
      </c>
      <c r="F53" s="11">
        <v>1</v>
      </c>
      <c r="G53" s="9" t="s">
        <v>18</v>
      </c>
      <c r="H53" s="9">
        <v>1029</v>
      </c>
      <c r="I53" s="9">
        <v>1029</v>
      </c>
      <c r="J53" s="87"/>
      <c r="K53" s="9">
        <v>1021</v>
      </c>
      <c r="L53" s="9">
        <v>1021</v>
      </c>
      <c r="M53" s="84"/>
      <c r="N53" s="9">
        <v>1152</v>
      </c>
      <c r="O53" s="9">
        <v>1152</v>
      </c>
      <c r="P53" s="85"/>
      <c r="Q53" s="9">
        <v>1029</v>
      </c>
      <c r="R53" s="9">
        <v>1029</v>
      </c>
      <c r="S53" s="61"/>
      <c r="T53" s="37">
        <v>1490</v>
      </c>
      <c r="U53" s="5">
        <v>1490</v>
      </c>
      <c r="V53" s="346"/>
      <c r="W53" s="5">
        <v>1212</v>
      </c>
      <c r="X53" s="5">
        <v>1212</v>
      </c>
      <c r="AF53" s="9">
        <f t="shared" si="6"/>
        <v>6933</v>
      </c>
      <c r="AG53" s="9">
        <f t="shared" si="7"/>
        <v>6933</v>
      </c>
      <c r="AH53" s="26">
        <f>AF53/AG53</f>
        <v>1</v>
      </c>
      <c r="AI53" s="26">
        <f>+AH53/F53</f>
        <v>1</v>
      </c>
      <c r="AJ53" s="9" t="s">
        <v>4072</v>
      </c>
    </row>
    <row r="54" spans="1:36" ht="15.75" hidden="1" customHeight="1" x14ac:dyDescent="0.25">
      <c r="A54" s="9">
        <v>52</v>
      </c>
      <c r="B54" s="9" t="s">
        <v>14</v>
      </c>
      <c r="C54" s="9" t="s">
        <v>80</v>
      </c>
      <c r="D54" s="9" t="s">
        <v>16</v>
      </c>
      <c r="E54" s="59" t="s">
        <v>85</v>
      </c>
      <c r="F54" s="11">
        <v>1</v>
      </c>
      <c r="G54" s="9" t="s">
        <v>18</v>
      </c>
      <c r="H54" s="9">
        <v>15</v>
      </c>
      <c r="I54" s="9">
        <v>15</v>
      </c>
      <c r="J54" s="87"/>
      <c r="K54" s="9">
        <v>11</v>
      </c>
      <c r="L54" s="9">
        <v>11</v>
      </c>
      <c r="M54" s="84"/>
      <c r="N54" s="9">
        <v>11</v>
      </c>
      <c r="O54" s="9">
        <v>11</v>
      </c>
      <c r="P54" s="85"/>
      <c r="Q54" s="9">
        <v>17</v>
      </c>
      <c r="R54" s="9">
        <v>17</v>
      </c>
      <c r="S54" s="61"/>
      <c r="T54" s="37">
        <v>0</v>
      </c>
      <c r="U54" s="37">
        <v>0</v>
      </c>
      <c r="V54" s="346"/>
      <c r="W54" s="5">
        <v>11</v>
      </c>
      <c r="X54" s="5">
        <v>11</v>
      </c>
      <c r="AF54" s="9">
        <f t="shared" si="6"/>
        <v>65</v>
      </c>
      <c r="AG54" s="9">
        <f t="shared" si="7"/>
        <v>65</v>
      </c>
      <c r="AH54" s="26">
        <f>AF54/AG54</f>
        <v>1</v>
      </c>
      <c r="AI54" s="26">
        <f>+AH54/F54</f>
        <v>1</v>
      </c>
      <c r="AJ54" s="9" t="s">
        <v>4072</v>
      </c>
    </row>
    <row r="55" spans="1:36" ht="15.75" hidden="1" customHeight="1" x14ac:dyDescent="0.25">
      <c r="A55" s="9">
        <v>53</v>
      </c>
      <c r="B55" s="9" t="s">
        <v>14</v>
      </c>
      <c r="C55" s="9" t="s">
        <v>80</v>
      </c>
      <c r="D55" s="9" t="s">
        <v>16</v>
      </c>
      <c r="E55" s="59" t="s">
        <v>86</v>
      </c>
      <c r="F55" s="11">
        <v>1</v>
      </c>
      <c r="G55" s="9" t="s">
        <v>18</v>
      </c>
      <c r="H55" s="9">
        <v>17</v>
      </c>
      <c r="I55" s="9">
        <v>17</v>
      </c>
      <c r="J55" s="87"/>
      <c r="K55" s="9">
        <v>22</v>
      </c>
      <c r="L55" s="9">
        <v>22</v>
      </c>
      <c r="M55" s="84"/>
      <c r="N55" s="9">
        <v>9</v>
      </c>
      <c r="O55" s="9">
        <v>9</v>
      </c>
      <c r="P55" s="85"/>
      <c r="Q55" s="9">
        <v>21</v>
      </c>
      <c r="R55" s="9">
        <v>21</v>
      </c>
      <c r="S55" s="61"/>
      <c r="T55" s="37">
        <v>31</v>
      </c>
      <c r="U55" s="5">
        <v>31</v>
      </c>
      <c r="V55" s="346"/>
      <c r="W55" s="5">
        <v>27</v>
      </c>
      <c r="X55" s="5">
        <v>27</v>
      </c>
      <c r="AF55" s="9">
        <f t="shared" si="6"/>
        <v>127</v>
      </c>
      <c r="AG55" s="9">
        <f t="shared" si="7"/>
        <v>127</v>
      </c>
      <c r="AH55" s="26">
        <f>AF55/AG55</f>
        <v>1</v>
      </c>
      <c r="AI55" s="26">
        <f>+AH55/F55</f>
        <v>1</v>
      </c>
      <c r="AJ55" s="9" t="s">
        <v>4072</v>
      </c>
    </row>
    <row r="56" spans="1:36" ht="15.75" hidden="1" customHeight="1" x14ac:dyDescent="0.25">
      <c r="A56" s="9">
        <v>54</v>
      </c>
      <c r="B56" s="9" t="s">
        <v>14</v>
      </c>
      <c r="C56" s="9" t="s">
        <v>80</v>
      </c>
      <c r="D56" s="9" t="s">
        <v>16</v>
      </c>
      <c r="E56" s="59" t="s">
        <v>87</v>
      </c>
      <c r="F56" s="11">
        <v>1</v>
      </c>
      <c r="G56" s="9" t="s">
        <v>18</v>
      </c>
      <c r="H56" s="9">
        <v>11</v>
      </c>
      <c r="I56" s="9">
        <v>11</v>
      </c>
      <c r="J56" s="87"/>
      <c r="K56" s="9">
        <v>3</v>
      </c>
      <c r="L56" s="9">
        <v>3</v>
      </c>
      <c r="M56" s="84"/>
      <c r="N56" s="9">
        <v>19</v>
      </c>
      <c r="O56" s="9">
        <v>19</v>
      </c>
      <c r="P56" s="85"/>
      <c r="Q56" s="9">
        <v>18</v>
      </c>
      <c r="R56" s="9">
        <v>18</v>
      </c>
      <c r="S56" s="61"/>
      <c r="T56" s="37">
        <v>33</v>
      </c>
      <c r="U56" s="5">
        <v>33</v>
      </c>
      <c r="V56" s="346"/>
      <c r="W56" s="5">
        <v>22</v>
      </c>
      <c r="X56" s="5">
        <v>22</v>
      </c>
      <c r="AF56" s="9">
        <f t="shared" si="6"/>
        <v>106</v>
      </c>
      <c r="AG56" s="9">
        <f t="shared" si="7"/>
        <v>106</v>
      </c>
      <c r="AH56" s="26">
        <f>AF56/AG56</f>
        <v>1</v>
      </c>
      <c r="AI56" s="26">
        <f>+AH56/F56</f>
        <v>1</v>
      </c>
      <c r="AJ56" s="9" t="s">
        <v>4072</v>
      </c>
    </row>
    <row r="57" spans="1:36" ht="15.75" hidden="1" customHeight="1" x14ac:dyDescent="0.25">
      <c r="A57" s="9">
        <v>55</v>
      </c>
      <c r="B57" s="9" t="s">
        <v>14</v>
      </c>
      <c r="C57" s="9" t="s">
        <v>80</v>
      </c>
      <c r="D57" s="9" t="s">
        <v>16</v>
      </c>
      <c r="E57" s="59" t="s">
        <v>88</v>
      </c>
      <c r="F57" s="9">
        <v>1</v>
      </c>
      <c r="G57" s="9" t="s">
        <v>89</v>
      </c>
      <c r="H57" s="14">
        <v>0</v>
      </c>
      <c r="I57" s="14">
        <v>0</v>
      </c>
      <c r="J57" s="83" t="s">
        <v>26</v>
      </c>
      <c r="K57" s="14">
        <v>0</v>
      </c>
      <c r="L57" s="14">
        <v>0</v>
      </c>
      <c r="M57" s="83" t="s">
        <v>26</v>
      </c>
      <c r="N57" s="14">
        <v>0</v>
      </c>
      <c r="O57" s="14">
        <v>0</v>
      </c>
      <c r="P57" s="83" t="s">
        <v>26</v>
      </c>
      <c r="Q57" s="14">
        <v>0</v>
      </c>
      <c r="R57" s="14">
        <v>0</v>
      </c>
      <c r="S57" s="83" t="s">
        <v>26</v>
      </c>
      <c r="T57" s="276">
        <v>0</v>
      </c>
      <c r="U57" s="14">
        <v>0</v>
      </c>
      <c r="V57" s="83" t="s">
        <v>26</v>
      </c>
      <c r="W57" s="14">
        <v>0</v>
      </c>
      <c r="X57" s="14">
        <v>0</v>
      </c>
      <c r="Y57" s="83" t="s">
        <v>26</v>
      </c>
      <c r="Z57" s="59"/>
      <c r="AA57" s="59"/>
      <c r="AB57" s="59"/>
      <c r="AC57" s="59"/>
      <c r="AD57" s="59"/>
      <c r="AE57" s="59"/>
      <c r="AF57" s="9">
        <f t="shared" si="6"/>
        <v>0</v>
      </c>
      <c r="AG57" s="9">
        <f t="shared" si="7"/>
        <v>0</v>
      </c>
      <c r="AH57" s="29" t="e">
        <f>+AF57/AG57</f>
        <v>#DIV/0!</v>
      </c>
      <c r="AI57" s="29">
        <f>+AF57/F57</f>
        <v>0</v>
      </c>
      <c r="AJ57" s="9" t="s">
        <v>4070</v>
      </c>
    </row>
    <row r="58" spans="1:36" ht="15.75" hidden="1" customHeight="1" x14ac:dyDescent="0.25">
      <c r="A58" s="9">
        <v>56</v>
      </c>
      <c r="B58" s="9" t="s">
        <v>90</v>
      </c>
      <c r="C58" s="9" t="s">
        <v>91</v>
      </c>
      <c r="D58" s="9" t="s">
        <v>16</v>
      </c>
      <c r="E58" s="324" t="s">
        <v>92</v>
      </c>
      <c r="F58" s="11">
        <v>1</v>
      </c>
      <c r="G58" s="9" t="s">
        <v>18</v>
      </c>
      <c r="H58" s="24">
        <v>100</v>
      </c>
      <c r="I58" s="24">
        <v>100</v>
      </c>
      <c r="J58" s="61" t="s">
        <v>186</v>
      </c>
      <c r="K58" s="9">
        <v>100</v>
      </c>
      <c r="L58" s="9">
        <v>100</v>
      </c>
      <c r="M58" s="61" t="s">
        <v>214</v>
      </c>
      <c r="N58" s="9">
        <v>100</v>
      </c>
      <c r="O58" s="9">
        <v>100</v>
      </c>
      <c r="P58" s="85" t="s">
        <v>2884</v>
      </c>
      <c r="Q58" s="5">
        <v>100</v>
      </c>
      <c r="R58" s="5">
        <v>100</v>
      </c>
      <c r="S58" s="59" t="s">
        <v>2981</v>
      </c>
      <c r="T58" s="5">
        <v>100</v>
      </c>
      <c r="U58" s="5">
        <v>100</v>
      </c>
      <c r="V58" s="315" t="s">
        <v>2981</v>
      </c>
      <c r="W58" s="5">
        <v>100</v>
      </c>
      <c r="X58" s="5">
        <v>100</v>
      </c>
      <c r="Y58" s="315" t="s">
        <v>3832</v>
      </c>
      <c r="AF58" s="9">
        <f t="shared" si="6"/>
        <v>600</v>
      </c>
      <c r="AG58" s="9">
        <f t="shared" si="7"/>
        <v>600</v>
      </c>
      <c r="AH58" s="26">
        <f>AF58/AG58</f>
        <v>1</v>
      </c>
      <c r="AI58" s="26">
        <f>+AH58/F58</f>
        <v>1</v>
      </c>
      <c r="AJ58" s="9" t="s">
        <v>4072</v>
      </c>
    </row>
    <row r="59" spans="1:36" ht="15.75" hidden="1" customHeight="1" x14ac:dyDescent="0.25">
      <c r="A59" s="9">
        <v>57</v>
      </c>
      <c r="B59" s="9" t="s">
        <v>90</v>
      </c>
      <c r="C59" s="9" t="s">
        <v>93</v>
      </c>
      <c r="D59" s="9" t="s">
        <v>16</v>
      </c>
      <c r="E59" s="324" t="s">
        <v>94</v>
      </c>
      <c r="F59" s="11">
        <v>1</v>
      </c>
      <c r="G59" s="9" t="s">
        <v>18</v>
      </c>
      <c r="H59" s="24">
        <v>100</v>
      </c>
      <c r="I59" s="24">
        <v>100</v>
      </c>
      <c r="J59" s="61" t="s">
        <v>192</v>
      </c>
      <c r="K59" s="9">
        <v>100</v>
      </c>
      <c r="L59" s="9">
        <v>100</v>
      </c>
      <c r="M59" s="61" t="s">
        <v>222</v>
      </c>
      <c r="N59" s="9">
        <v>100</v>
      </c>
      <c r="O59" s="9">
        <v>100</v>
      </c>
      <c r="P59" s="85"/>
      <c r="Q59" s="277">
        <v>100</v>
      </c>
      <c r="R59" s="9">
        <v>100</v>
      </c>
      <c r="S59" s="59" t="s">
        <v>2982</v>
      </c>
      <c r="T59" s="37">
        <v>100</v>
      </c>
      <c r="U59" s="5">
        <v>100</v>
      </c>
      <c r="V59" s="315" t="s">
        <v>3601</v>
      </c>
      <c r="W59" s="37">
        <v>100</v>
      </c>
      <c r="X59" s="5">
        <v>100</v>
      </c>
      <c r="Y59" s="315" t="s">
        <v>3601</v>
      </c>
      <c r="AF59" s="9">
        <f t="shared" si="6"/>
        <v>600</v>
      </c>
      <c r="AG59" s="9">
        <f t="shared" si="7"/>
        <v>600</v>
      </c>
      <c r="AH59" s="26">
        <f>AF59/AG59</f>
        <v>1</v>
      </c>
      <c r="AI59" s="26">
        <f>+AH59/F59</f>
        <v>1</v>
      </c>
      <c r="AJ59" s="9" t="s">
        <v>4072</v>
      </c>
    </row>
    <row r="60" spans="1:36" ht="15.75" hidden="1" customHeight="1" x14ac:dyDescent="0.25">
      <c r="A60" s="9">
        <v>58</v>
      </c>
      <c r="B60" s="9" t="s">
        <v>90</v>
      </c>
      <c r="C60" s="9" t="s">
        <v>93</v>
      </c>
      <c r="D60" s="9" t="s">
        <v>16</v>
      </c>
      <c r="E60" s="324" t="s">
        <v>95</v>
      </c>
      <c r="F60" s="11">
        <v>1</v>
      </c>
      <c r="G60" s="9" t="s">
        <v>18</v>
      </c>
      <c r="H60" s="24">
        <v>100</v>
      </c>
      <c r="I60" s="24">
        <v>100</v>
      </c>
      <c r="J60" s="61" t="s">
        <v>193</v>
      </c>
      <c r="K60" s="9">
        <v>100</v>
      </c>
      <c r="L60" s="9">
        <v>100</v>
      </c>
      <c r="M60" s="61" t="s">
        <v>193</v>
      </c>
      <c r="N60" s="9">
        <v>100</v>
      </c>
      <c r="O60" s="9">
        <v>100</v>
      </c>
      <c r="P60" s="85"/>
      <c r="Q60" s="9">
        <v>100</v>
      </c>
      <c r="R60" s="9">
        <v>100</v>
      </c>
      <c r="S60" s="59" t="s">
        <v>2983</v>
      </c>
      <c r="T60" s="37">
        <v>100</v>
      </c>
      <c r="U60" s="5">
        <v>100</v>
      </c>
      <c r="V60" s="315" t="s">
        <v>3602</v>
      </c>
      <c r="W60" s="5">
        <v>100</v>
      </c>
      <c r="X60" s="5">
        <v>100</v>
      </c>
      <c r="Y60" s="315" t="s">
        <v>3602</v>
      </c>
      <c r="AF60" s="9">
        <f t="shared" si="6"/>
        <v>600</v>
      </c>
      <c r="AG60" s="9">
        <f t="shared" si="7"/>
        <v>600</v>
      </c>
      <c r="AH60" s="26">
        <f>AF60/AG60</f>
        <v>1</v>
      </c>
      <c r="AI60" s="26">
        <f>+AH60/F60</f>
        <v>1</v>
      </c>
      <c r="AJ60" s="9" t="s">
        <v>4072</v>
      </c>
    </row>
    <row r="61" spans="1:36" ht="15.75" hidden="1" customHeight="1" x14ac:dyDescent="0.25">
      <c r="A61" s="9">
        <v>59</v>
      </c>
      <c r="B61" s="9" t="s">
        <v>90</v>
      </c>
      <c r="C61" s="9" t="s">
        <v>93</v>
      </c>
      <c r="D61" s="9" t="s">
        <v>16</v>
      </c>
      <c r="E61" s="324" t="s">
        <v>96</v>
      </c>
      <c r="F61" s="9">
        <v>1</v>
      </c>
      <c r="G61" s="9" t="s">
        <v>97</v>
      </c>
      <c r="H61" s="14">
        <v>0</v>
      </c>
      <c r="I61" s="14">
        <v>0</v>
      </c>
      <c r="J61" s="83" t="s">
        <v>26</v>
      </c>
      <c r="K61" s="14">
        <v>0</v>
      </c>
      <c r="L61" s="14">
        <v>0</v>
      </c>
      <c r="M61" s="83" t="s">
        <v>26</v>
      </c>
      <c r="N61" s="14">
        <v>0</v>
      </c>
      <c r="O61" s="14">
        <v>0</v>
      </c>
      <c r="P61" s="83" t="s">
        <v>26</v>
      </c>
      <c r="Q61" s="14">
        <v>0</v>
      </c>
      <c r="R61" s="14">
        <v>0</v>
      </c>
      <c r="S61" s="83" t="s">
        <v>26</v>
      </c>
      <c r="T61" s="276">
        <v>0</v>
      </c>
      <c r="U61" s="14">
        <v>0</v>
      </c>
      <c r="V61" s="83" t="s">
        <v>26</v>
      </c>
      <c r="W61" s="14">
        <v>0</v>
      </c>
      <c r="X61" s="14">
        <v>0</v>
      </c>
      <c r="Y61" s="83" t="s">
        <v>26</v>
      </c>
      <c r="Z61" s="59"/>
      <c r="AA61" s="59"/>
      <c r="AB61" s="59"/>
      <c r="AC61" s="59"/>
      <c r="AD61" s="59"/>
      <c r="AE61" s="59"/>
      <c r="AF61" s="9">
        <f>H61+K61+N61</f>
        <v>0</v>
      </c>
      <c r="AG61" s="9">
        <f>I61+L61+O61</f>
        <v>0</v>
      </c>
      <c r="AH61" s="26" t="e">
        <f>+AF61/AG61</f>
        <v>#DIV/0!</v>
      </c>
      <c r="AI61" s="26">
        <f>+AF61/F61</f>
        <v>0</v>
      </c>
      <c r="AJ61" s="9" t="s">
        <v>4070</v>
      </c>
    </row>
    <row r="62" spans="1:36" ht="15.75" hidden="1" customHeight="1" x14ac:dyDescent="0.25">
      <c r="A62" s="9">
        <v>60</v>
      </c>
      <c r="B62" s="9" t="s">
        <v>90</v>
      </c>
      <c r="C62" s="9" t="s">
        <v>93</v>
      </c>
      <c r="D62" s="9" t="s">
        <v>16</v>
      </c>
      <c r="E62" s="324" t="s">
        <v>98</v>
      </c>
      <c r="F62" s="9">
        <v>1</v>
      </c>
      <c r="G62" s="9" t="s">
        <v>97</v>
      </c>
      <c r="H62" s="14">
        <v>0</v>
      </c>
      <c r="I62" s="14">
        <v>0</v>
      </c>
      <c r="J62" s="83" t="s">
        <v>26</v>
      </c>
      <c r="K62" s="14">
        <v>0</v>
      </c>
      <c r="L62" s="14">
        <v>0</v>
      </c>
      <c r="M62" s="83" t="s">
        <v>26</v>
      </c>
      <c r="N62" s="14">
        <v>0</v>
      </c>
      <c r="O62" s="14">
        <v>0</v>
      </c>
      <c r="P62" s="83" t="s">
        <v>26</v>
      </c>
      <c r="Q62" s="14">
        <v>0</v>
      </c>
      <c r="R62" s="14">
        <v>0</v>
      </c>
      <c r="S62" s="83" t="s">
        <v>26</v>
      </c>
      <c r="T62" s="14">
        <v>0</v>
      </c>
      <c r="U62" s="14">
        <v>0</v>
      </c>
      <c r="V62" s="83" t="s">
        <v>26</v>
      </c>
      <c r="W62" s="14">
        <v>0</v>
      </c>
      <c r="X62" s="14">
        <v>0</v>
      </c>
      <c r="Y62" s="83" t="s">
        <v>26</v>
      </c>
      <c r="Z62" s="59"/>
      <c r="AA62" s="59"/>
      <c r="AB62" s="59"/>
      <c r="AC62" s="59"/>
      <c r="AD62" s="59"/>
      <c r="AE62" s="59"/>
      <c r="AF62" s="9">
        <f>H62+K62+N62</f>
        <v>0</v>
      </c>
      <c r="AG62" s="9">
        <f>I62+L62+O62</f>
        <v>0</v>
      </c>
      <c r="AH62" s="26" t="e">
        <f>+AF62/AG62</f>
        <v>#DIV/0!</v>
      </c>
      <c r="AI62" s="26">
        <f>+AF62/F62</f>
        <v>0</v>
      </c>
      <c r="AJ62" s="9" t="s">
        <v>4070</v>
      </c>
    </row>
    <row r="63" spans="1:36" ht="15.75" hidden="1" customHeight="1" x14ac:dyDescent="0.25">
      <c r="A63" s="9">
        <v>61</v>
      </c>
      <c r="B63" s="9" t="s">
        <v>90</v>
      </c>
      <c r="C63" s="9" t="s">
        <v>93</v>
      </c>
      <c r="D63" s="9" t="s">
        <v>16</v>
      </c>
      <c r="E63" s="324" t="s">
        <v>99</v>
      </c>
      <c r="F63" s="9">
        <v>1</v>
      </c>
      <c r="G63" s="9" t="s">
        <v>3267</v>
      </c>
      <c r="H63" s="14">
        <v>0</v>
      </c>
      <c r="I63" s="14">
        <v>0</v>
      </c>
      <c r="J63" s="83" t="s">
        <v>26</v>
      </c>
      <c r="K63" s="9">
        <v>1</v>
      </c>
      <c r="L63" s="14">
        <v>1</v>
      </c>
      <c r="M63" s="61" t="s">
        <v>223</v>
      </c>
      <c r="N63" s="14">
        <v>0</v>
      </c>
      <c r="O63" s="14">
        <v>0</v>
      </c>
      <c r="P63" s="83" t="s">
        <v>26</v>
      </c>
      <c r="Q63" s="14">
        <v>0</v>
      </c>
      <c r="R63" s="14">
        <v>0</v>
      </c>
      <c r="S63" s="83" t="s">
        <v>26</v>
      </c>
      <c r="T63" s="14">
        <v>0</v>
      </c>
      <c r="U63" s="14">
        <v>0</v>
      </c>
      <c r="V63" s="83" t="s">
        <v>26</v>
      </c>
      <c r="W63" s="14">
        <v>0</v>
      </c>
      <c r="X63" s="14">
        <v>0</v>
      </c>
      <c r="Y63" s="83" t="s">
        <v>26</v>
      </c>
      <c r="Z63" s="59"/>
      <c r="AA63" s="59"/>
      <c r="AB63" s="59"/>
      <c r="AC63" s="59"/>
      <c r="AD63" s="59"/>
      <c r="AE63" s="59"/>
      <c r="AF63" s="45">
        <f>H63+K63</f>
        <v>1</v>
      </c>
      <c r="AG63" s="45">
        <f>I63+L63</f>
        <v>1</v>
      </c>
      <c r="AH63" s="54">
        <f>+AF63/AG63</f>
        <v>1</v>
      </c>
      <c r="AI63" s="54">
        <f>+AF63/F63</f>
        <v>1</v>
      </c>
      <c r="AJ63" s="9" t="s">
        <v>4072</v>
      </c>
    </row>
    <row r="64" spans="1:36" ht="15.75" hidden="1" customHeight="1" x14ac:dyDescent="0.25">
      <c r="A64" s="9">
        <v>62</v>
      </c>
      <c r="B64" s="9" t="s">
        <v>90</v>
      </c>
      <c r="C64" s="9" t="s">
        <v>100</v>
      </c>
      <c r="D64" s="9" t="s">
        <v>16</v>
      </c>
      <c r="E64" s="324" t="s">
        <v>101</v>
      </c>
      <c r="F64" s="9">
        <v>12</v>
      </c>
      <c r="G64" s="9" t="s">
        <v>102</v>
      </c>
      <c r="H64" s="9">
        <v>1</v>
      </c>
      <c r="I64" s="14">
        <v>1</v>
      </c>
      <c r="J64" s="61" t="s">
        <v>190</v>
      </c>
      <c r="K64" s="9">
        <v>1</v>
      </c>
      <c r="L64" s="14">
        <v>1</v>
      </c>
      <c r="M64" s="61" t="s">
        <v>219</v>
      </c>
      <c r="N64" s="9">
        <v>1</v>
      </c>
      <c r="O64" s="14">
        <v>1</v>
      </c>
      <c r="P64" s="85"/>
      <c r="Q64" s="9">
        <v>1</v>
      </c>
      <c r="R64" s="14">
        <v>1</v>
      </c>
      <c r="S64" s="59" t="s">
        <v>2984</v>
      </c>
      <c r="T64" s="5">
        <v>1</v>
      </c>
      <c r="U64" s="14">
        <v>1</v>
      </c>
      <c r="V64" s="315" t="s">
        <v>3603</v>
      </c>
      <c r="W64" s="168">
        <v>1</v>
      </c>
      <c r="X64" s="14">
        <v>1</v>
      </c>
      <c r="Y64" s="327" t="s">
        <v>3833</v>
      </c>
      <c r="Z64" s="327"/>
      <c r="AA64" s="327"/>
      <c r="AB64" s="327"/>
      <c r="AC64" s="327"/>
      <c r="AD64" s="327"/>
      <c r="AE64" s="327"/>
      <c r="AF64" s="9">
        <f t="shared" ref="AF64:AG68" si="8">H64+K64+N64+Q64+T64+W64</f>
        <v>6</v>
      </c>
      <c r="AG64" s="9">
        <f t="shared" si="8"/>
        <v>6</v>
      </c>
      <c r="AH64" s="26">
        <f>+AF64/AG64</f>
        <v>1</v>
      </c>
      <c r="AI64" s="26">
        <f>+AF64/F64</f>
        <v>0.5</v>
      </c>
      <c r="AJ64" s="9" t="s">
        <v>4072</v>
      </c>
    </row>
    <row r="65" spans="1:36" ht="15.75" hidden="1" customHeight="1" x14ac:dyDescent="0.25">
      <c r="A65" s="9">
        <v>63</v>
      </c>
      <c r="B65" s="9" t="s">
        <v>90</v>
      </c>
      <c r="C65" s="9" t="s">
        <v>100</v>
      </c>
      <c r="D65" s="9" t="s">
        <v>16</v>
      </c>
      <c r="E65" s="324" t="s">
        <v>103</v>
      </c>
      <c r="F65" s="9">
        <v>12</v>
      </c>
      <c r="G65" s="9" t="s">
        <v>102</v>
      </c>
      <c r="H65" s="9">
        <v>1</v>
      </c>
      <c r="I65" s="14">
        <v>1</v>
      </c>
      <c r="J65" s="73" t="s">
        <v>191</v>
      </c>
      <c r="K65" s="9">
        <v>1</v>
      </c>
      <c r="L65" s="14">
        <v>1</v>
      </c>
      <c r="M65" s="61" t="s">
        <v>220</v>
      </c>
      <c r="N65" s="9">
        <v>1</v>
      </c>
      <c r="O65" s="14">
        <v>1</v>
      </c>
      <c r="P65" s="85" t="s">
        <v>2885</v>
      </c>
      <c r="Q65" s="9">
        <v>1</v>
      </c>
      <c r="R65" s="14">
        <v>1</v>
      </c>
      <c r="S65" s="59" t="s">
        <v>2985</v>
      </c>
      <c r="T65" s="37">
        <v>1</v>
      </c>
      <c r="U65" s="14">
        <v>1</v>
      </c>
      <c r="V65" s="315" t="s">
        <v>3604</v>
      </c>
      <c r="W65" s="173">
        <v>1</v>
      </c>
      <c r="X65" s="14">
        <v>1</v>
      </c>
      <c r="Y65" s="318" t="s">
        <v>3834</v>
      </c>
      <c r="Z65" s="455"/>
      <c r="AA65" s="455"/>
      <c r="AB65" s="455"/>
      <c r="AC65" s="455"/>
      <c r="AD65" s="455"/>
      <c r="AE65" s="455"/>
      <c r="AF65" s="9">
        <f t="shared" si="8"/>
        <v>6</v>
      </c>
      <c r="AG65" s="9">
        <f t="shared" si="8"/>
        <v>6</v>
      </c>
      <c r="AH65" s="26">
        <f>+AF65/AG65</f>
        <v>1</v>
      </c>
      <c r="AI65" s="26">
        <f>+AF65/F65</f>
        <v>0.5</v>
      </c>
      <c r="AJ65" s="9" t="s">
        <v>4072</v>
      </c>
    </row>
    <row r="66" spans="1:36" ht="15.75" hidden="1" customHeight="1" x14ac:dyDescent="0.25">
      <c r="A66" s="9">
        <v>65</v>
      </c>
      <c r="B66" s="9" t="s">
        <v>90</v>
      </c>
      <c r="C66" s="9" t="s">
        <v>100</v>
      </c>
      <c r="D66" s="9" t="s">
        <v>16</v>
      </c>
      <c r="E66" s="324" t="s">
        <v>104</v>
      </c>
      <c r="F66" s="11">
        <v>1</v>
      </c>
      <c r="G66" s="9" t="s">
        <v>18</v>
      </c>
      <c r="H66" s="9">
        <v>0</v>
      </c>
      <c r="I66" s="9">
        <v>0</v>
      </c>
      <c r="J66" s="87"/>
      <c r="K66" s="9">
        <v>0</v>
      </c>
      <c r="L66" s="9">
        <v>0</v>
      </c>
      <c r="M66" s="84" t="s">
        <v>221</v>
      </c>
      <c r="N66" s="42">
        <v>598515971.33000004</v>
      </c>
      <c r="O66" s="42">
        <v>598515971.33000004</v>
      </c>
      <c r="P66" s="85"/>
      <c r="Q66" s="9">
        <v>0</v>
      </c>
      <c r="R66" s="9">
        <v>0</v>
      </c>
      <c r="S66" s="59" t="s">
        <v>2986</v>
      </c>
      <c r="T66" s="37"/>
      <c r="V66" s="59" t="s">
        <v>3605</v>
      </c>
      <c r="W66" s="226">
        <v>206373741.03</v>
      </c>
      <c r="X66" s="488">
        <v>206373741.03</v>
      </c>
      <c r="Y66" s="318" t="s">
        <v>3835</v>
      </c>
      <c r="Z66" s="455"/>
      <c r="AA66" s="455"/>
      <c r="AB66" s="455"/>
      <c r="AC66" s="455"/>
      <c r="AD66" s="455"/>
      <c r="AE66" s="455"/>
      <c r="AF66" s="42">
        <f t="shared" si="8"/>
        <v>804889712.36000001</v>
      </c>
      <c r="AG66" s="42">
        <f t="shared" si="8"/>
        <v>804889712.36000001</v>
      </c>
      <c r="AH66" s="26">
        <f>AF66/AG66</f>
        <v>1</v>
      </c>
      <c r="AI66" s="26">
        <f>+AH66/F66</f>
        <v>1</v>
      </c>
      <c r="AJ66" s="9" t="s">
        <v>4072</v>
      </c>
    </row>
    <row r="67" spans="1:36" ht="15.75" hidden="1" customHeight="1" x14ac:dyDescent="0.25">
      <c r="A67" s="9">
        <v>66</v>
      </c>
      <c r="B67" s="9" t="s">
        <v>90</v>
      </c>
      <c r="C67" s="9" t="s">
        <v>105</v>
      </c>
      <c r="D67" s="9" t="s">
        <v>16</v>
      </c>
      <c r="E67" s="324" t="s">
        <v>106</v>
      </c>
      <c r="F67" s="9">
        <v>3</v>
      </c>
      <c r="G67" s="9" t="s">
        <v>107</v>
      </c>
      <c r="H67" s="9">
        <v>1</v>
      </c>
      <c r="I67" s="14">
        <v>1</v>
      </c>
      <c r="J67" s="73" t="s">
        <v>194</v>
      </c>
      <c r="K67" s="9">
        <v>1</v>
      </c>
      <c r="L67" s="14">
        <v>1</v>
      </c>
      <c r="M67" s="61" t="s">
        <v>224</v>
      </c>
      <c r="N67" s="9">
        <v>1</v>
      </c>
      <c r="O67" s="14">
        <v>1</v>
      </c>
      <c r="P67" s="85" t="s">
        <v>2886</v>
      </c>
      <c r="Q67" s="14">
        <v>0</v>
      </c>
      <c r="R67" s="14">
        <v>0</v>
      </c>
      <c r="S67" s="83" t="s">
        <v>26</v>
      </c>
      <c r="T67" s="276">
        <v>0</v>
      </c>
      <c r="U67" s="14">
        <v>0</v>
      </c>
      <c r="V67" s="83" t="s">
        <v>26</v>
      </c>
      <c r="W67" s="472">
        <v>0</v>
      </c>
      <c r="X67" s="472">
        <v>0</v>
      </c>
      <c r="Y67" s="475" t="s">
        <v>26</v>
      </c>
      <c r="Z67" s="441"/>
      <c r="AA67" s="441"/>
      <c r="AB67" s="441"/>
      <c r="AC67" s="441"/>
      <c r="AD67" s="441"/>
      <c r="AE67" s="441"/>
      <c r="AF67" s="9">
        <f t="shared" si="8"/>
        <v>3</v>
      </c>
      <c r="AG67" s="9">
        <f t="shared" si="8"/>
        <v>3</v>
      </c>
      <c r="AH67" s="26">
        <f>+AF67/AG67</f>
        <v>1</v>
      </c>
      <c r="AI67" s="26">
        <f>+AF67/F67</f>
        <v>1</v>
      </c>
      <c r="AJ67" s="9" t="s">
        <v>4072</v>
      </c>
    </row>
    <row r="68" spans="1:36" ht="15.75" hidden="1" customHeight="1" x14ac:dyDescent="0.25">
      <c r="A68" s="9">
        <v>67</v>
      </c>
      <c r="B68" s="9" t="s">
        <v>90</v>
      </c>
      <c r="C68" s="9" t="s">
        <v>105</v>
      </c>
      <c r="D68" s="9" t="s">
        <v>16</v>
      </c>
      <c r="E68" s="324" t="s">
        <v>108</v>
      </c>
      <c r="F68" s="11">
        <v>1</v>
      </c>
      <c r="G68" s="9" t="s">
        <v>18</v>
      </c>
      <c r="H68" s="9">
        <v>154579</v>
      </c>
      <c r="I68" s="9">
        <v>154579</v>
      </c>
      <c r="J68" s="62" t="s">
        <v>195</v>
      </c>
      <c r="K68" s="28">
        <v>13481</v>
      </c>
      <c r="L68" s="28">
        <v>13481</v>
      </c>
      <c r="M68" s="61" t="s">
        <v>195</v>
      </c>
      <c r="N68" s="28">
        <v>1525</v>
      </c>
      <c r="O68" s="28">
        <v>1525</v>
      </c>
      <c r="P68" s="85" t="s">
        <v>2887</v>
      </c>
      <c r="Q68" s="14">
        <v>0</v>
      </c>
      <c r="R68" s="14">
        <v>0</v>
      </c>
      <c r="S68" s="83" t="s">
        <v>26</v>
      </c>
      <c r="T68" s="276">
        <v>0</v>
      </c>
      <c r="U68" s="14">
        <v>0</v>
      </c>
      <c r="V68" s="83" t="s">
        <v>26</v>
      </c>
      <c r="W68" s="472">
        <v>0</v>
      </c>
      <c r="X68" s="472">
        <v>0</v>
      </c>
      <c r="Y68" s="475" t="s">
        <v>26</v>
      </c>
      <c r="Z68" s="441"/>
      <c r="AA68" s="441"/>
      <c r="AB68" s="441"/>
      <c r="AC68" s="441"/>
      <c r="AD68" s="441"/>
      <c r="AE68" s="441"/>
      <c r="AF68" s="9">
        <f t="shared" si="8"/>
        <v>169585</v>
      </c>
      <c r="AG68" s="9">
        <f t="shared" si="8"/>
        <v>169585</v>
      </c>
      <c r="AH68" s="26">
        <f>AF68/AG68</f>
        <v>1</v>
      </c>
      <c r="AI68" s="26">
        <f>+AH68/F68</f>
        <v>1</v>
      </c>
      <c r="AJ68" s="9" t="s">
        <v>4072</v>
      </c>
    </row>
    <row r="69" spans="1:36" ht="15.75" hidden="1" customHeight="1" x14ac:dyDescent="0.25">
      <c r="A69" s="9">
        <v>68</v>
      </c>
      <c r="B69" s="9" t="s">
        <v>90</v>
      </c>
      <c r="C69" s="9" t="s">
        <v>105</v>
      </c>
      <c r="D69" s="9" t="s">
        <v>16</v>
      </c>
      <c r="E69" s="324" t="s">
        <v>109</v>
      </c>
      <c r="F69" s="11">
        <v>0.66</v>
      </c>
      <c r="G69" s="9" t="s">
        <v>18</v>
      </c>
      <c r="H69" s="14">
        <v>0</v>
      </c>
      <c r="I69" s="14">
        <v>0</v>
      </c>
      <c r="J69" s="83" t="s">
        <v>26</v>
      </c>
      <c r="K69" s="14">
        <v>0</v>
      </c>
      <c r="L69" s="14">
        <v>0</v>
      </c>
      <c r="M69" s="83" t="s">
        <v>26</v>
      </c>
      <c r="N69" s="14">
        <v>0</v>
      </c>
      <c r="O69" s="14">
        <v>0</v>
      </c>
      <c r="P69" s="83" t="s">
        <v>26</v>
      </c>
      <c r="Q69" s="14">
        <v>0</v>
      </c>
      <c r="R69" s="14">
        <v>0</v>
      </c>
      <c r="S69" s="83" t="s">
        <v>26</v>
      </c>
      <c r="T69" s="14">
        <v>0</v>
      </c>
      <c r="U69" s="14">
        <v>0</v>
      </c>
      <c r="V69" s="83" t="s">
        <v>26</v>
      </c>
      <c r="W69" s="48">
        <v>0</v>
      </c>
      <c r="X69" s="48">
        <v>0</v>
      </c>
      <c r="Y69" s="320" t="s">
        <v>26</v>
      </c>
      <c r="AF69" s="9">
        <f>H69+K69+N69</f>
        <v>0</v>
      </c>
      <c r="AG69" s="9">
        <f>I69+L69+O69</f>
        <v>0</v>
      </c>
      <c r="AH69" s="26" t="e">
        <f>AF69/AG69</f>
        <v>#DIV/0!</v>
      </c>
      <c r="AI69" s="26" t="e">
        <f>+AH69/F69</f>
        <v>#DIV/0!</v>
      </c>
      <c r="AJ69" s="9" t="s">
        <v>4070</v>
      </c>
    </row>
    <row r="70" spans="1:36" ht="15.75" hidden="1" customHeight="1" x14ac:dyDescent="0.25">
      <c r="A70" s="9">
        <v>69</v>
      </c>
      <c r="B70" s="9" t="s">
        <v>90</v>
      </c>
      <c r="C70" s="9" t="s">
        <v>105</v>
      </c>
      <c r="D70" s="9" t="s">
        <v>16</v>
      </c>
      <c r="E70" s="324" t="s">
        <v>110</v>
      </c>
      <c r="F70" s="9">
        <v>480</v>
      </c>
      <c r="G70" s="9" t="s">
        <v>107</v>
      </c>
      <c r="H70" s="15">
        <v>66</v>
      </c>
      <c r="I70" s="14">
        <v>40</v>
      </c>
      <c r="J70" s="61" t="s">
        <v>196</v>
      </c>
      <c r="K70" s="9">
        <v>53</v>
      </c>
      <c r="L70" s="14">
        <v>40</v>
      </c>
      <c r="M70" s="61" t="s">
        <v>225</v>
      </c>
      <c r="N70" s="9">
        <v>0</v>
      </c>
      <c r="O70" s="14">
        <v>40</v>
      </c>
      <c r="P70" s="85"/>
      <c r="Q70" s="9">
        <v>0</v>
      </c>
      <c r="R70" s="14">
        <v>40</v>
      </c>
      <c r="S70" s="59" t="s">
        <v>2987</v>
      </c>
      <c r="T70" s="5">
        <v>65</v>
      </c>
      <c r="U70" s="14">
        <v>40</v>
      </c>
      <c r="V70" s="315" t="s">
        <v>3606</v>
      </c>
      <c r="W70" s="5">
        <v>92</v>
      </c>
      <c r="X70" s="14">
        <v>40</v>
      </c>
      <c r="Y70" s="315" t="s">
        <v>3836</v>
      </c>
      <c r="AF70" s="9">
        <f t="shared" ref="AF70:AG72" si="9">H70+K70+N70+Q70+T70+W70</f>
        <v>276</v>
      </c>
      <c r="AG70" s="9">
        <f t="shared" si="9"/>
        <v>240</v>
      </c>
      <c r="AH70" s="26">
        <f>+AF70/AG70</f>
        <v>1.1499999999999999</v>
      </c>
      <c r="AI70" s="26">
        <f>+AF70/F70</f>
        <v>0.57499999999999996</v>
      </c>
      <c r="AJ70" s="9" t="s">
        <v>4072</v>
      </c>
    </row>
    <row r="71" spans="1:36" ht="15.75" hidden="1" customHeight="1" x14ac:dyDescent="0.25">
      <c r="A71" s="9">
        <v>70</v>
      </c>
      <c r="B71" s="9" t="s">
        <v>90</v>
      </c>
      <c r="C71" s="9" t="s">
        <v>111</v>
      </c>
      <c r="D71" s="9" t="s">
        <v>16</v>
      </c>
      <c r="E71" s="324" t="s">
        <v>112</v>
      </c>
      <c r="F71" s="9">
        <v>8</v>
      </c>
      <c r="G71" s="9" t="s">
        <v>113</v>
      </c>
      <c r="H71" s="9">
        <v>0</v>
      </c>
      <c r="I71" s="14">
        <v>1</v>
      </c>
      <c r="J71" s="87"/>
      <c r="K71" s="9">
        <v>0</v>
      </c>
      <c r="L71" s="14">
        <v>1</v>
      </c>
      <c r="M71" s="84" t="s">
        <v>215</v>
      </c>
      <c r="N71" s="14">
        <v>0</v>
      </c>
      <c r="O71" s="14">
        <v>0</v>
      </c>
      <c r="P71" s="83" t="s">
        <v>26</v>
      </c>
      <c r="Q71" s="9">
        <v>2</v>
      </c>
      <c r="R71" s="14">
        <v>1</v>
      </c>
      <c r="S71" s="59" t="s">
        <v>2988</v>
      </c>
      <c r="T71" s="5">
        <v>1</v>
      </c>
      <c r="U71" s="5">
        <v>1</v>
      </c>
      <c r="V71" s="59" t="s">
        <v>3607</v>
      </c>
      <c r="W71" s="14">
        <v>0</v>
      </c>
      <c r="X71" s="14">
        <v>0</v>
      </c>
      <c r="Y71" s="83" t="s">
        <v>26</v>
      </c>
      <c r="Z71" s="59"/>
      <c r="AA71" s="59"/>
      <c r="AB71" s="59"/>
      <c r="AC71" s="59"/>
      <c r="AD71" s="59"/>
      <c r="AE71" s="59"/>
      <c r="AF71" s="9">
        <f t="shared" si="9"/>
        <v>3</v>
      </c>
      <c r="AG71" s="9">
        <f t="shared" si="9"/>
        <v>4</v>
      </c>
      <c r="AH71" s="26">
        <f>+AF71/AG71</f>
        <v>0.75</v>
      </c>
      <c r="AI71" s="26">
        <f>+AF71/F71</f>
        <v>0.375</v>
      </c>
      <c r="AJ71" s="9" t="s">
        <v>4073</v>
      </c>
    </row>
    <row r="72" spans="1:36" ht="15.75" hidden="1" customHeight="1" x14ac:dyDescent="0.25">
      <c r="A72" s="9">
        <v>71</v>
      </c>
      <c r="B72" s="9" t="s">
        <v>90</v>
      </c>
      <c r="C72" s="9" t="s">
        <v>111</v>
      </c>
      <c r="D72" s="9" t="s">
        <v>16</v>
      </c>
      <c r="E72" s="324" t="s">
        <v>114</v>
      </c>
      <c r="F72" s="9">
        <v>4</v>
      </c>
      <c r="G72" s="9" t="s">
        <v>113</v>
      </c>
      <c r="H72" s="9">
        <v>1</v>
      </c>
      <c r="I72" s="14">
        <v>1</v>
      </c>
      <c r="J72" s="87"/>
      <c r="K72" s="14">
        <v>0</v>
      </c>
      <c r="L72" s="14">
        <v>0</v>
      </c>
      <c r="M72" s="83" t="s">
        <v>26</v>
      </c>
      <c r="N72" s="14">
        <v>0</v>
      </c>
      <c r="O72" s="14">
        <v>0</v>
      </c>
      <c r="P72" s="83" t="s">
        <v>26</v>
      </c>
      <c r="Q72" s="9">
        <v>1</v>
      </c>
      <c r="R72" s="14">
        <v>1</v>
      </c>
      <c r="S72" s="59" t="s">
        <v>2989</v>
      </c>
      <c r="T72" s="276">
        <v>0</v>
      </c>
      <c r="U72" s="14">
        <v>0</v>
      </c>
      <c r="V72" s="83" t="s">
        <v>26</v>
      </c>
      <c r="W72" s="14">
        <v>0</v>
      </c>
      <c r="X72" s="14">
        <v>0</v>
      </c>
      <c r="Y72" s="83" t="s">
        <v>26</v>
      </c>
      <c r="Z72" s="59"/>
      <c r="AA72" s="59"/>
      <c r="AB72" s="59"/>
      <c r="AC72" s="59"/>
      <c r="AD72" s="59"/>
      <c r="AE72" s="59"/>
      <c r="AF72" s="9">
        <f t="shared" si="9"/>
        <v>2</v>
      </c>
      <c r="AG72" s="9">
        <f t="shared" si="9"/>
        <v>2</v>
      </c>
      <c r="AH72" s="26">
        <f>+AF72/AG72</f>
        <v>1</v>
      </c>
      <c r="AI72" s="26">
        <f>+AF72/F72</f>
        <v>0.5</v>
      </c>
      <c r="AJ72" s="9" t="s">
        <v>4072</v>
      </c>
    </row>
    <row r="73" spans="1:36" ht="15.75" hidden="1" customHeight="1" x14ac:dyDescent="0.25">
      <c r="A73" s="9">
        <v>72</v>
      </c>
      <c r="B73" s="9" t="s">
        <v>90</v>
      </c>
      <c r="C73" s="9" t="s">
        <v>111</v>
      </c>
      <c r="D73" s="9" t="s">
        <v>16</v>
      </c>
      <c r="E73" s="324" t="s">
        <v>115</v>
      </c>
      <c r="F73" s="9">
        <v>1</v>
      </c>
      <c r="G73" s="9" t="s">
        <v>113</v>
      </c>
      <c r="H73" s="14">
        <v>0</v>
      </c>
      <c r="I73" s="14">
        <v>0</v>
      </c>
      <c r="J73" s="83" t="s">
        <v>26</v>
      </c>
      <c r="K73" s="14">
        <v>0</v>
      </c>
      <c r="L73" s="14">
        <v>0</v>
      </c>
      <c r="M73" s="83" t="s">
        <v>26</v>
      </c>
      <c r="N73" s="9">
        <v>1</v>
      </c>
      <c r="O73" s="14">
        <v>1</v>
      </c>
      <c r="P73" s="85" t="s">
        <v>2888</v>
      </c>
      <c r="Q73" s="14">
        <v>0</v>
      </c>
      <c r="R73" s="14">
        <v>0</v>
      </c>
      <c r="S73" s="83" t="s">
        <v>26</v>
      </c>
      <c r="T73" s="276">
        <v>0</v>
      </c>
      <c r="U73" s="14">
        <v>0</v>
      </c>
      <c r="V73" s="83" t="s">
        <v>26</v>
      </c>
      <c r="W73" s="14">
        <v>0</v>
      </c>
      <c r="X73" s="14">
        <v>0</v>
      </c>
      <c r="Y73" s="83" t="s">
        <v>26</v>
      </c>
      <c r="Z73" s="59"/>
      <c r="AA73" s="59"/>
      <c r="AB73" s="59"/>
      <c r="AC73" s="59"/>
      <c r="AD73" s="59"/>
      <c r="AE73" s="59"/>
      <c r="AF73" s="45">
        <f>H73+K73+N73</f>
        <v>1</v>
      </c>
      <c r="AG73" s="45">
        <f>I73+L73+O73</f>
        <v>1</v>
      </c>
      <c r="AH73" s="54">
        <f>+AF73/AG73</f>
        <v>1</v>
      </c>
      <c r="AI73" s="54">
        <f>+AF73/F73</f>
        <v>1</v>
      </c>
      <c r="AJ73" s="9" t="s">
        <v>4072</v>
      </c>
    </row>
    <row r="74" spans="1:36" ht="15.75" hidden="1" customHeight="1" x14ac:dyDescent="0.25">
      <c r="A74" s="9">
        <v>73</v>
      </c>
      <c r="B74" s="9" t="s">
        <v>90</v>
      </c>
      <c r="C74" s="9" t="s">
        <v>111</v>
      </c>
      <c r="D74" s="9" t="s">
        <v>16</v>
      </c>
      <c r="E74" s="324" t="s">
        <v>116</v>
      </c>
      <c r="F74" s="9">
        <v>1</v>
      </c>
      <c r="G74" s="9" t="s">
        <v>117</v>
      </c>
      <c r="H74" s="14">
        <v>0</v>
      </c>
      <c r="I74" s="14">
        <v>0</v>
      </c>
      <c r="J74" s="83" t="s">
        <v>26</v>
      </c>
      <c r="K74" s="14">
        <v>0</v>
      </c>
      <c r="L74" s="14">
        <v>0</v>
      </c>
      <c r="M74" s="83" t="s">
        <v>26</v>
      </c>
      <c r="N74" s="14">
        <v>0</v>
      </c>
      <c r="O74" s="14">
        <v>0</v>
      </c>
      <c r="P74" s="83" t="s">
        <v>26</v>
      </c>
      <c r="Q74" s="14">
        <v>0</v>
      </c>
      <c r="R74" s="14">
        <v>0</v>
      </c>
      <c r="S74" s="83" t="s">
        <v>26</v>
      </c>
      <c r="T74" s="14">
        <v>0</v>
      </c>
      <c r="U74" s="14">
        <v>0</v>
      </c>
      <c r="V74" s="83" t="s">
        <v>26</v>
      </c>
      <c r="W74" s="14">
        <v>0</v>
      </c>
      <c r="X74" s="14">
        <v>0</v>
      </c>
      <c r="Y74" s="83" t="s">
        <v>26</v>
      </c>
      <c r="Z74" s="59"/>
      <c r="AA74" s="59"/>
      <c r="AB74" s="59"/>
      <c r="AC74" s="59"/>
      <c r="AD74" s="59"/>
      <c r="AE74" s="59"/>
      <c r="AF74" s="9">
        <f>H74+K74+N74</f>
        <v>0</v>
      </c>
      <c r="AG74" s="9">
        <f>I74+L74+O74</f>
        <v>0</v>
      </c>
      <c r="AH74" s="26" t="e">
        <f>+AF74/AG74</f>
        <v>#DIV/0!</v>
      </c>
      <c r="AI74" s="26">
        <f>+AF74/F74</f>
        <v>0</v>
      </c>
      <c r="AJ74" s="9" t="s">
        <v>4070</v>
      </c>
    </row>
    <row r="75" spans="1:36" ht="15.75" hidden="1" customHeight="1" x14ac:dyDescent="0.25">
      <c r="A75" s="9">
        <v>74</v>
      </c>
      <c r="B75" s="9" t="s">
        <v>90</v>
      </c>
      <c r="C75" s="9" t="s">
        <v>118</v>
      </c>
      <c r="D75" s="9" t="s">
        <v>16</v>
      </c>
      <c r="E75" s="324" t="s">
        <v>119</v>
      </c>
      <c r="F75" s="11">
        <v>1</v>
      </c>
      <c r="G75" s="9" t="s">
        <v>18</v>
      </c>
      <c r="H75" s="9">
        <v>29</v>
      </c>
      <c r="I75" s="9">
        <v>29</v>
      </c>
      <c r="J75" s="73" t="s">
        <v>187</v>
      </c>
      <c r="K75" s="9">
        <v>27</v>
      </c>
      <c r="L75" s="9">
        <v>27</v>
      </c>
      <c r="M75" s="61" t="s">
        <v>216</v>
      </c>
      <c r="N75" s="24">
        <v>882</v>
      </c>
      <c r="O75" s="24">
        <v>882</v>
      </c>
      <c r="P75" s="85"/>
      <c r="Q75" s="9">
        <v>260</v>
      </c>
      <c r="R75" s="9">
        <v>314</v>
      </c>
      <c r="S75" s="59" t="s">
        <v>2990</v>
      </c>
      <c r="T75" s="5">
        <v>287</v>
      </c>
      <c r="U75" s="5">
        <v>322</v>
      </c>
      <c r="V75" s="315" t="s">
        <v>3608</v>
      </c>
      <c r="W75" s="479">
        <v>384</v>
      </c>
      <c r="X75" s="479">
        <v>441</v>
      </c>
      <c r="Y75" s="490" t="s">
        <v>3838</v>
      </c>
      <c r="Z75" s="327"/>
      <c r="AA75" s="327"/>
      <c r="AB75" s="327"/>
      <c r="AC75" s="327"/>
      <c r="AD75" s="327"/>
      <c r="AE75" s="327"/>
      <c r="AF75" s="9">
        <f t="shared" ref="AF75:AF89" si="10">H75+K75+N75+Q75+T75+W75</f>
        <v>1869</v>
      </c>
      <c r="AG75" s="9">
        <f t="shared" ref="AG75:AG89" si="11">I75+L75+O75+R75+U75+X75</f>
        <v>2015</v>
      </c>
      <c r="AH75" s="26">
        <f>AF75/AG75</f>
        <v>0.92754342431761783</v>
      </c>
      <c r="AI75" s="26">
        <f>+AH75/F75</f>
        <v>0.92754342431761783</v>
      </c>
      <c r="AJ75" s="9" t="s">
        <v>4072</v>
      </c>
    </row>
    <row r="76" spans="1:36" ht="15.75" hidden="1" customHeight="1" x14ac:dyDescent="0.25">
      <c r="A76" s="9">
        <v>75</v>
      </c>
      <c r="B76" s="9" t="s">
        <v>90</v>
      </c>
      <c r="C76" s="9" t="s">
        <v>118</v>
      </c>
      <c r="D76" s="9" t="s">
        <v>16</v>
      </c>
      <c r="E76" s="324" t="s">
        <v>120</v>
      </c>
      <c r="F76" s="11">
        <v>1</v>
      </c>
      <c r="G76" s="9" t="s">
        <v>18</v>
      </c>
      <c r="H76" s="9">
        <v>154</v>
      </c>
      <c r="I76" s="9">
        <v>154</v>
      </c>
      <c r="J76" s="62" t="s">
        <v>188</v>
      </c>
      <c r="K76" s="9">
        <v>441</v>
      </c>
      <c r="L76" s="9">
        <v>441</v>
      </c>
      <c r="M76" s="61" t="s">
        <v>217</v>
      </c>
      <c r="N76" s="24">
        <v>1891</v>
      </c>
      <c r="O76" s="24">
        <v>1891</v>
      </c>
      <c r="P76" s="85"/>
      <c r="Q76" s="9">
        <v>960</v>
      </c>
      <c r="R76" s="9">
        <v>999</v>
      </c>
      <c r="S76" s="59" t="s">
        <v>2991</v>
      </c>
      <c r="T76" s="5">
        <v>1392</v>
      </c>
      <c r="U76" s="5">
        <v>1478</v>
      </c>
      <c r="V76" s="315" t="s">
        <v>3609</v>
      </c>
      <c r="W76" s="479">
        <v>1552</v>
      </c>
      <c r="X76" s="479">
        <v>1642</v>
      </c>
      <c r="Y76" s="490" t="s">
        <v>3838</v>
      </c>
      <c r="Z76" s="327"/>
      <c r="AA76" s="327"/>
      <c r="AB76" s="327"/>
      <c r="AC76" s="327"/>
      <c r="AD76" s="327"/>
      <c r="AE76" s="327"/>
      <c r="AF76" s="9">
        <f t="shared" si="10"/>
        <v>6390</v>
      </c>
      <c r="AG76" s="9">
        <f t="shared" si="11"/>
        <v>6605</v>
      </c>
      <c r="AH76" s="26">
        <f>AF76/AG76</f>
        <v>0.967448902346707</v>
      </c>
      <c r="AI76" s="26">
        <f>+AH76/F76</f>
        <v>0.967448902346707</v>
      </c>
      <c r="AJ76" s="9" t="s">
        <v>4072</v>
      </c>
    </row>
    <row r="77" spans="1:36" ht="15.75" hidden="1" customHeight="1" x14ac:dyDescent="0.25">
      <c r="A77" s="9">
        <v>76</v>
      </c>
      <c r="B77" s="9" t="s">
        <v>90</v>
      </c>
      <c r="C77" s="9" t="s">
        <v>118</v>
      </c>
      <c r="D77" s="9" t="s">
        <v>16</v>
      </c>
      <c r="E77" s="324" t="s">
        <v>121</v>
      </c>
      <c r="F77" s="11">
        <v>1</v>
      </c>
      <c r="G77" s="9" t="s">
        <v>18</v>
      </c>
      <c r="H77" s="9">
        <v>8</v>
      </c>
      <c r="I77" s="9">
        <v>8</v>
      </c>
      <c r="J77" s="73" t="s">
        <v>189</v>
      </c>
      <c r="K77" s="9">
        <v>31</v>
      </c>
      <c r="L77" s="9">
        <v>31</v>
      </c>
      <c r="M77" s="61" t="s">
        <v>218</v>
      </c>
      <c r="N77" s="24">
        <v>31</v>
      </c>
      <c r="O77" s="24">
        <v>31</v>
      </c>
      <c r="P77" s="85"/>
      <c r="Q77" s="9">
        <v>9</v>
      </c>
      <c r="R77" s="9">
        <v>9</v>
      </c>
      <c r="S77" s="59" t="s">
        <v>2992</v>
      </c>
      <c r="T77" s="37">
        <v>60</v>
      </c>
      <c r="U77" s="5">
        <v>60</v>
      </c>
      <c r="V77" s="315" t="s">
        <v>3610</v>
      </c>
      <c r="W77" s="227">
        <v>33</v>
      </c>
      <c r="X77" s="227">
        <v>33</v>
      </c>
      <c r="Y77" s="354" t="s">
        <v>3839</v>
      </c>
      <c r="Z77" s="455"/>
      <c r="AA77" s="455"/>
      <c r="AB77" s="455"/>
      <c r="AC77" s="455"/>
      <c r="AD77" s="455"/>
      <c r="AE77" s="455"/>
      <c r="AF77" s="9">
        <f t="shared" si="10"/>
        <v>172</v>
      </c>
      <c r="AG77" s="9">
        <f t="shared" si="11"/>
        <v>172</v>
      </c>
      <c r="AH77" s="26">
        <f>AF77/AG77</f>
        <v>1</v>
      </c>
      <c r="AI77" s="26">
        <f>+AH77/F77</f>
        <v>1</v>
      </c>
      <c r="AJ77" s="9" t="s">
        <v>4072</v>
      </c>
    </row>
    <row r="78" spans="1:36" ht="15.75" hidden="1" customHeight="1" x14ac:dyDescent="0.25">
      <c r="A78" s="9">
        <v>77</v>
      </c>
      <c r="B78" s="9" t="s">
        <v>90</v>
      </c>
      <c r="C78" s="9" t="s">
        <v>122</v>
      </c>
      <c r="D78" s="9" t="s">
        <v>16</v>
      </c>
      <c r="E78" s="324" t="s">
        <v>123</v>
      </c>
      <c r="F78" s="9">
        <v>4</v>
      </c>
      <c r="G78" s="9" t="s">
        <v>124</v>
      </c>
      <c r="H78" s="14">
        <v>0</v>
      </c>
      <c r="I78" s="14">
        <v>0</v>
      </c>
      <c r="J78" s="83" t="s">
        <v>26</v>
      </c>
      <c r="K78" s="14">
        <v>0</v>
      </c>
      <c r="L78" s="14">
        <v>0</v>
      </c>
      <c r="M78" s="83" t="s">
        <v>26</v>
      </c>
      <c r="N78" s="9">
        <v>1</v>
      </c>
      <c r="O78" s="14">
        <v>1</v>
      </c>
      <c r="P78" s="73" t="s">
        <v>2889</v>
      </c>
      <c r="Q78" s="14">
        <v>0</v>
      </c>
      <c r="R78" s="14">
        <v>0</v>
      </c>
      <c r="S78" s="83" t="s">
        <v>26</v>
      </c>
      <c r="T78" s="276">
        <v>0</v>
      </c>
      <c r="U78" s="14">
        <v>0</v>
      </c>
      <c r="V78" s="83" t="s">
        <v>26</v>
      </c>
      <c r="W78" s="16">
        <v>1</v>
      </c>
      <c r="X78" s="472">
        <v>1</v>
      </c>
      <c r="Y78" s="75" t="s">
        <v>3840</v>
      </c>
      <c r="Z78" s="538"/>
      <c r="AA78" s="538"/>
      <c r="AB78" s="538"/>
      <c r="AC78" s="538"/>
      <c r="AD78" s="538"/>
      <c r="AE78" s="538"/>
      <c r="AF78" s="9">
        <f t="shared" si="10"/>
        <v>2</v>
      </c>
      <c r="AG78" s="9">
        <f t="shared" si="11"/>
        <v>2</v>
      </c>
      <c r="AH78" s="26">
        <f>+AF78/AG78</f>
        <v>1</v>
      </c>
      <c r="AI78" s="26">
        <f>+AF78/F78</f>
        <v>0.5</v>
      </c>
      <c r="AJ78" s="9" t="s">
        <v>4072</v>
      </c>
    </row>
    <row r="79" spans="1:36" ht="15.75" hidden="1" customHeight="1" x14ac:dyDescent="0.25">
      <c r="A79" s="9">
        <v>78</v>
      </c>
      <c r="B79" s="9" t="s">
        <v>90</v>
      </c>
      <c r="C79" s="9" t="s">
        <v>122</v>
      </c>
      <c r="D79" s="9" t="s">
        <v>16</v>
      </c>
      <c r="E79" s="324" t="s">
        <v>125</v>
      </c>
      <c r="F79" s="9">
        <v>4</v>
      </c>
      <c r="G79" s="9" t="s">
        <v>124</v>
      </c>
      <c r="H79" s="14">
        <v>0</v>
      </c>
      <c r="I79" s="14">
        <v>0</v>
      </c>
      <c r="J79" s="83" t="s">
        <v>26</v>
      </c>
      <c r="K79" s="14">
        <v>0</v>
      </c>
      <c r="L79" s="14">
        <v>0</v>
      </c>
      <c r="M79" s="83" t="s">
        <v>26</v>
      </c>
      <c r="N79" s="9">
        <v>1</v>
      </c>
      <c r="O79" s="14">
        <v>1</v>
      </c>
      <c r="P79" s="73" t="s">
        <v>2890</v>
      </c>
      <c r="Q79" s="14">
        <v>0</v>
      </c>
      <c r="R79" s="14">
        <v>0</v>
      </c>
      <c r="S79" s="83" t="s">
        <v>26</v>
      </c>
      <c r="T79" s="276">
        <v>0</v>
      </c>
      <c r="U79" s="14">
        <v>0</v>
      </c>
      <c r="V79" s="83" t="s">
        <v>26</v>
      </c>
      <c r="W79" s="16">
        <v>1</v>
      </c>
      <c r="X79" s="472">
        <v>1</v>
      </c>
      <c r="Y79" s="75" t="s">
        <v>3841</v>
      </c>
      <c r="Z79" s="538"/>
      <c r="AA79" s="538"/>
      <c r="AB79" s="538"/>
      <c r="AC79" s="538"/>
      <c r="AD79" s="538"/>
      <c r="AE79" s="538"/>
      <c r="AF79" s="9">
        <f t="shared" si="10"/>
        <v>2</v>
      </c>
      <c r="AG79" s="9">
        <f t="shared" si="11"/>
        <v>2</v>
      </c>
      <c r="AH79" s="26">
        <f>+AF79/AG79</f>
        <v>1</v>
      </c>
      <c r="AI79" s="26">
        <f>+AF79/F79</f>
        <v>0.5</v>
      </c>
      <c r="AJ79" s="9" t="s">
        <v>4072</v>
      </c>
    </row>
    <row r="80" spans="1:36" ht="15.75" hidden="1" customHeight="1" x14ac:dyDescent="0.25">
      <c r="A80" s="9">
        <v>79</v>
      </c>
      <c r="B80" s="9" t="s">
        <v>90</v>
      </c>
      <c r="C80" s="9" t="s">
        <v>126</v>
      </c>
      <c r="D80" s="9" t="s">
        <v>16</v>
      </c>
      <c r="E80" s="324" t="s">
        <v>127</v>
      </c>
      <c r="F80" s="11">
        <v>1</v>
      </c>
      <c r="G80" s="9" t="s">
        <v>18</v>
      </c>
      <c r="H80" s="9">
        <v>13</v>
      </c>
      <c r="I80" s="9">
        <v>13</v>
      </c>
      <c r="J80" s="73" t="s">
        <v>168</v>
      </c>
      <c r="K80" s="9">
        <v>40</v>
      </c>
      <c r="L80" s="9">
        <v>40</v>
      </c>
      <c r="M80" s="61" t="s">
        <v>168</v>
      </c>
      <c r="N80" s="9">
        <v>495</v>
      </c>
      <c r="O80" s="9">
        <v>495</v>
      </c>
      <c r="P80" s="85"/>
      <c r="Q80" s="9">
        <v>390</v>
      </c>
      <c r="R80" s="9">
        <v>390</v>
      </c>
      <c r="S80" s="59" t="s">
        <v>2993</v>
      </c>
      <c r="T80" s="5">
        <v>545</v>
      </c>
      <c r="U80" s="5">
        <v>545</v>
      </c>
      <c r="V80" s="59" t="s">
        <v>2993</v>
      </c>
      <c r="W80" s="5">
        <v>769</v>
      </c>
      <c r="X80" s="5">
        <v>769</v>
      </c>
      <c r="Y80" s="59" t="s">
        <v>2993</v>
      </c>
      <c r="Z80" s="59"/>
      <c r="AA80" s="59"/>
      <c r="AB80" s="59"/>
      <c r="AC80" s="59"/>
      <c r="AD80" s="59"/>
      <c r="AE80" s="59"/>
      <c r="AF80" s="9">
        <f t="shared" si="10"/>
        <v>2252</v>
      </c>
      <c r="AG80" s="9">
        <f t="shared" si="11"/>
        <v>2252</v>
      </c>
      <c r="AH80" s="26">
        <f>AF80/AG80</f>
        <v>1</v>
      </c>
      <c r="AI80" s="26">
        <f>+AH80/F80</f>
        <v>1</v>
      </c>
      <c r="AJ80" s="9" t="s">
        <v>4072</v>
      </c>
    </row>
    <row r="81" spans="1:36" ht="15.75" hidden="1" customHeight="1" x14ac:dyDescent="0.25">
      <c r="A81" s="9">
        <v>80</v>
      </c>
      <c r="B81" s="9" t="s">
        <v>90</v>
      </c>
      <c r="C81" s="9" t="s">
        <v>126</v>
      </c>
      <c r="D81" s="9" t="s">
        <v>16</v>
      </c>
      <c r="E81" s="324" t="s">
        <v>128</v>
      </c>
      <c r="F81" s="11">
        <v>1</v>
      </c>
      <c r="G81" s="9" t="s">
        <v>18</v>
      </c>
      <c r="H81" s="9">
        <v>0</v>
      </c>
      <c r="I81" s="9">
        <v>0</v>
      </c>
      <c r="J81" s="87"/>
      <c r="K81" s="9">
        <v>23</v>
      </c>
      <c r="L81" s="9">
        <v>23</v>
      </c>
      <c r="M81" s="61" t="s">
        <v>203</v>
      </c>
      <c r="N81" s="9">
        <v>407</v>
      </c>
      <c r="O81" s="9">
        <v>407</v>
      </c>
      <c r="P81" s="85"/>
      <c r="Q81" s="9">
        <v>267</v>
      </c>
      <c r="R81" s="9">
        <v>267</v>
      </c>
      <c r="S81" s="59" t="s">
        <v>2994</v>
      </c>
      <c r="T81" s="5">
        <v>433</v>
      </c>
      <c r="U81" s="5">
        <v>433</v>
      </c>
      <c r="V81" s="59" t="s">
        <v>2994</v>
      </c>
      <c r="W81" s="5">
        <v>385</v>
      </c>
      <c r="X81" s="5">
        <v>385</v>
      </c>
      <c r="Y81" s="59" t="s">
        <v>2994</v>
      </c>
      <c r="Z81" s="59"/>
      <c r="AA81" s="59"/>
      <c r="AB81" s="59"/>
      <c r="AC81" s="59"/>
      <c r="AD81" s="59"/>
      <c r="AE81" s="59"/>
      <c r="AF81" s="9">
        <f t="shared" si="10"/>
        <v>1515</v>
      </c>
      <c r="AG81" s="9">
        <f t="shared" si="11"/>
        <v>1515</v>
      </c>
      <c r="AH81" s="26">
        <f>AF81/AG81</f>
        <v>1</v>
      </c>
      <c r="AI81" s="26">
        <f>+AH81/F81</f>
        <v>1</v>
      </c>
      <c r="AJ81" s="9" t="s">
        <v>4072</v>
      </c>
    </row>
    <row r="82" spans="1:36" ht="15.75" hidden="1" customHeight="1" x14ac:dyDescent="0.25">
      <c r="A82" s="9">
        <v>81</v>
      </c>
      <c r="B82" s="9" t="s">
        <v>90</v>
      </c>
      <c r="C82" s="9" t="s">
        <v>126</v>
      </c>
      <c r="D82" s="9" t="s">
        <v>16</v>
      </c>
      <c r="E82" s="324" t="s">
        <v>129</v>
      </c>
      <c r="F82" s="11">
        <v>1</v>
      </c>
      <c r="G82" s="9" t="s">
        <v>18</v>
      </c>
      <c r="H82" s="9">
        <v>3</v>
      </c>
      <c r="I82" s="9">
        <v>3</v>
      </c>
      <c r="J82" s="73" t="s">
        <v>170</v>
      </c>
      <c r="K82" s="9">
        <v>40</v>
      </c>
      <c r="L82" s="9">
        <v>40</v>
      </c>
      <c r="M82" s="351" t="s">
        <v>204</v>
      </c>
      <c r="N82" s="9">
        <v>27</v>
      </c>
      <c r="O82" s="9">
        <v>27</v>
      </c>
      <c r="P82" s="85"/>
      <c r="Q82" s="9">
        <v>18</v>
      </c>
      <c r="R82" s="9">
        <v>18</v>
      </c>
      <c r="S82" s="59" t="s">
        <v>2995</v>
      </c>
      <c r="T82" s="37">
        <v>28</v>
      </c>
      <c r="U82" s="5">
        <v>28</v>
      </c>
      <c r="V82" s="59" t="s">
        <v>2995</v>
      </c>
      <c r="W82" s="5">
        <v>30</v>
      </c>
      <c r="X82" s="5">
        <v>30</v>
      </c>
      <c r="Y82" s="59" t="s">
        <v>2995</v>
      </c>
      <c r="Z82" s="59"/>
      <c r="AA82" s="59"/>
      <c r="AB82" s="59"/>
      <c r="AC82" s="59"/>
      <c r="AD82" s="59"/>
      <c r="AE82" s="59"/>
      <c r="AF82" s="9">
        <f t="shared" si="10"/>
        <v>146</v>
      </c>
      <c r="AG82" s="9">
        <f t="shared" si="11"/>
        <v>146</v>
      </c>
      <c r="AH82" s="26">
        <f>AF82/AG82</f>
        <v>1</v>
      </c>
      <c r="AI82" s="26">
        <f>+AH82/F82</f>
        <v>1</v>
      </c>
      <c r="AJ82" s="9" t="s">
        <v>4072</v>
      </c>
    </row>
    <row r="83" spans="1:36" ht="15.75" hidden="1" customHeight="1" x14ac:dyDescent="0.25">
      <c r="A83" s="9">
        <v>82</v>
      </c>
      <c r="B83" s="9" t="s">
        <v>90</v>
      </c>
      <c r="C83" s="9" t="s">
        <v>126</v>
      </c>
      <c r="D83" s="9" t="s">
        <v>16</v>
      </c>
      <c r="E83" s="324" t="s">
        <v>130</v>
      </c>
      <c r="F83" s="11">
        <v>1</v>
      </c>
      <c r="G83" s="9" t="s">
        <v>18</v>
      </c>
      <c r="H83" s="9">
        <v>0</v>
      </c>
      <c r="I83" s="9">
        <v>0</v>
      </c>
      <c r="J83" s="87"/>
      <c r="K83" s="9">
        <v>13</v>
      </c>
      <c r="L83" s="9">
        <v>13</v>
      </c>
      <c r="M83" s="61" t="s">
        <v>205</v>
      </c>
      <c r="N83" s="9">
        <v>12</v>
      </c>
      <c r="O83" s="9">
        <v>12</v>
      </c>
      <c r="P83" s="85"/>
      <c r="Q83" s="9">
        <v>2</v>
      </c>
      <c r="R83" s="9">
        <v>2</v>
      </c>
      <c r="S83" s="59" t="s">
        <v>2996</v>
      </c>
      <c r="T83" s="37">
        <v>10</v>
      </c>
      <c r="U83" s="5">
        <v>10</v>
      </c>
      <c r="V83" s="59" t="s">
        <v>2996</v>
      </c>
      <c r="W83" s="5">
        <v>6</v>
      </c>
      <c r="X83" s="5">
        <v>6</v>
      </c>
      <c r="Y83" s="59" t="s">
        <v>2996</v>
      </c>
      <c r="Z83" s="59"/>
      <c r="AA83" s="59"/>
      <c r="AB83" s="59"/>
      <c r="AC83" s="59"/>
      <c r="AD83" s="59"/>
      <c r="AE83" s="59"/>
      <c r="AF83" s="9">
        <f t="shared" si="10"/>
        <v>43</v>
      </c>
      <c r="AG83" s="9">
        <f t="shared" si="11"/>
        <v>43</v>
      </c>
      <c r="AH83" s="26">
        <f>AF83/AG83</f>
        <v>1</v>
      </c>
      <c r="AI83" s="26">
        <f>+AH83/F83</f>
        <v>1</v>
      </c>
      <c r="AJ83" s="9" t="s">
        <v>4072</v>
      </c>
    </row>
    <row r="84" spans="1:36" ht="15.75" hidden="1" customHeight="1" x14ac:dyDescent="0.25">
      <c r="A84" s="9">
        <v>83</v>
      </c>
      <c r="B84" s="9" t="s">
        <v>90</v>
      </c>
      <c r="C84" s="9" t="s">
        <v>131</v>
      </c>
      <c r="D84" s="9" t="s">
        <v>16</v>
      </c>
      <c r="E84" s="324" t="s">
        <v>132</v>
      </c>
      <c r="F84" s="9">
        <v>24</v>
      </c>
      <c r="G84" s="9" t="s">
        <v>54</v>
      </c>
      <c r="H84" s="9">
        <v>2</v>
      </c>
      <c r="I84" s="14">
        <v>2</v>
      </c>
      <c r="J84" s="62" t="s">
        <v>180</v>
      </c>
      <c r="K84" s="9">
        <v>2</v>
      </c>
      <c r="L84" s="14">
        <v>2</v>
      </c>
      <c r="M84" s="453" t="s">
        <v>210</v>
      </c>
      <c r="N84" s="9">
        <v>2</v>
      </c>
      <c r="O84" s="14">
        <v>2</v>
      </c>
      <c r="P84" s="85" t="s">
        <v>2891</v>
      </c>
      <c r="Q84" s="9">
        <v>2</v>
      </c>
      <c r="R84" s="9">
        <v>2</v>
      </c>
      <c r="S84" s="59" t="s">
        <v>2997</v>
      </c>
      <c r="T84" s="37">
        <v>2</v>
      </c>
      <c r="U84" s="5">
        <v>2</v>
      </c>
      <c r="V84" s="59" t="s">
        <v>2997</v>
      </c>
      <c r="W84" s="5">
        <v>2</v>
      </c>
      <c r="X84" s="5">
        <v>2</v>
      </c>
      <c r="Y84" s="315" t="s">
        <v>2997</v>
      </c>
      <c r="AF84" s="9">
        <f t="shared" si="10"/>
        <v>12</v>
      </c>
      <c r="AG84" s="9">
        <f t="shared" si="11"/>
        <v>12</v>
      </c>
      <c r="AH84" s="26">
        <f>+AF84/AG84</f>
        <v>1</v>
      </c>
      <c r="AI84" s="26">
        <f>+AF84/F84</f>
        <v>0.5</v>
      </c>
      <c r="AJ84" s="9" t="s">
        <v>4072</v>
      </c>
    </row>
    <row r="85" spans="1:36" ht="15.75" hidden="1" customHeight="1" x14ac:dyDescent="0.25">
      <c r="A85" s="9">
        <v>84</v>
      </c>
      <c r="B85" s="9" t="s">
        <v>90</v>
      </c>
      <c r="C85" s="9" t="s">
        <v>131</v>
      </c>
      <c r="D85" s="9" t="s">
        <v>16</v>
      </c>
      <c r="E85" s="324" t="s">
        <v>133</v>
      </c>
      <c r="F85" s="11">
        <v>1</v>
      </c>
      <c r="G85" s="9" t="s">
        <v>18</v>
      </c>
      <c r="H85" s="9">
        <v>0</v>
      </c>
      <c r="I85" s="9">
        <v>0</v>
      </c>
      <c r="J85" s="87"/>
      <c r="K85" s="9">
        <v>11</v>
      </c>
      <c r="L85" s="9">
        <v>11</v>
      </c>
      <c r="M85" s="61" t="s">
        <v>211</v>
      </c>
      <c r="N85" s="9">
        <v>19</v>
      </c>
      <c r="O85" s="9">
        <v>19</v>
      </c>
      <c r="P85" s="85" t="s">
        <v>2892</v>
      </c>
      <c r="Q85" s="9">
        <v>3</v>
      </c>
      <c r="R85" s="9">
        <v>3</v>
      </c>
      <c r="S85" s="59" t="s">
        <v>2998</v>
      </c>
      <c r="T85" s="37">
        <v>23</v>
      </c>
      <c r="U85" s="5">
        <v>23</v>
      </c>
      <c r="V85" s="59" t="s">
        <v>2998</v>
      </c>
      <c r="W85" s="5">
        <v>34</v>
      </c>
      <c r="X85" s="5">
        <v>34</v>
      </c>
      <c r="Y85" s="59" t="s">
        <v>2998</v>
      </c>
      <c r="Z85" s="59"/>
      <c r="AA85" s="59"/>
      <c r="AB85" s="59"/>
      <c r="AC85" s="59"/>
      <c r="AD85" s="59"/>
      <c r="AE85" s="59"/>
      <c r="AF85" s="9">
        <f t="shared" si="10"/>
        <v>90</v>
      </c>
      <c r="AG85" s="9">
        <f t="shared" si="11"/>
        <v>90</v>
      </c>
      <c r="AH85" s="26">
        <f>AF85/AG85</f>
        <v>1</v>
      </c>
      <c r="AI85" s="26">
        <f>+AH85/F85</f>
        <v>1</v>
      </c>
      <c r="AJ85" s="9" t="s">
        <v>4072</v>
      </c>
    </row>
    <row r="86" spans="1:36" ht="15.75" hidden="1" customHeight="1" x14ac:dyDescent="0.25">
      <c r="A86" s="9">
        <v>85</v>
      </c>
      <c r="B86" s="9" t="s">
        <v>90</v>
      </c>
      <c r="C86" s="9" t="s">
        <v>131</v>
      </c>
      <c r="D86" s="9" t="s">
        <v>16</v>
      </c>
      <c r="E86" s="324" t="s">
        <v>3270</v>
      </c>
      <c r="F86" s="11">
        <v>1</v>
      </c>
      <c r="G86" s="9" t="s">
        <v>18</v>
      </c>
      <c r="H86" s="14">
        <v>0</v>
      </c>
      <c r="I86" s="14">
        <v>0</v>
      </c>
      <c r="J86" s="83" t="s">
        <v>26</v>
      </c>
      <c r="K86" s="14">
        <v>0</v>
      </c>
      <c r="L86" s="14">
        <v>0</v>
      </c>
      <c r="M86" s="83" t="s">
        <v>26</v>
      </c>
      <c r="N86" s="14">
        <v>0</v>
      </c>
      <c r="O86" s="14">
        <v>0</v>
      </c>
      <c r="P86" s="83" t="s">
        <v>26</v>
      </c>
      <c r="Q86" s="9">
        <v>20</v>
      </c>
      <c r="R86" s="9">
        <v>24</v>
      </c>
      <c r="S86" s="59" t="s">
        <v>2999</v>
      </c>
      <c r="T86" s="37">
        <v>0</v>
      </c>
      <c r="U86" s="5">
        <v>0</v>
      </c>
      <c r="V86" s="59" t="s">
        <v>3611</v>
      </c>
      <c r="W86" s="5">
        <v>0</v>
      </c>
      <c r="X86" s="5">
        <v>0</v>
      </c>
      <c r="Y86" s="315" t="s">
        <v>3842</v>
      </c>
      <c r="AF86" s="9">
        <f t="shared" si="10"/>
        <v>20</v>
      </c>
      <c r="AG86" s="9">
        <f t="shared" si="11"/>
        <v>24</v>
      </c>
      <c r="AH86" s="26">
        <f>AF86/AG86</f>
        <v>0.83333333333333337</v>
      </c>
      <c r="AI86" s="26">
        <f>+AH86/F86</f>
        <v>0.83333333333333337</v>
      </c>
      <c r="AJ86" s="9" t="s">
        <v>4072</v>
      </c>
    </row>
    <row r="87" spans="1:36" ht="15.75" hidden="1" customHeight="1" x14ac:dyDescent="0.25">
      <c r="A87" s="9">
        <v>86</v>
      </c>
      <c r="B87" s="9" t="s">
        <v>90</v>
      </c>
      <c r="C87" s="9" t="s">
        <v>131</v>
      </c>
      <c r="D87" s="9" t="s">
        <v>16</v>
      </c>
      <c r="E87" s="324" t="s">
        <v>134</v>
      </c>
      <c r="F87" s="11">
        <v>1</v>
      </c>
      <c r="G87" s="9" t="s">
        <v>18</v>
      </c>
      <c r="H87" s="9">
        <v>15</v>
      </c>
      <c r="I87" s="9">
        <v>15</v>
      </c>
      <c r="J87" s="73" t="s">
        <v>181</v>
      </c>
      <c r="K87" s="9">
        <v>23</v>
      </c>
      <c r="L87" s="9">
        <v>23</v>
      </c>
      <c r="M87" s="61" t="s">
        <v>181</v>
      </c>
      <c r="N87" s="9">
        <v>26</v>
      </c>
      <c r="O87" s="9">
        <v>26</v>
      </c>
      <c r="P87" s="85" t="s">
        <v>2893</v>
      </c>
      <c r="Q87" s="9">
        <v>32</v>
      </c>
      <c r="R87" s="9">
        <v>32</v>
      </c>
      <c r="S87" s="59" t="s">
        <v>3000</v>
      </c>
      <c r="T87" s="37">
        <v>34</v>
      </c>
      <c r="U87" s="5">
        <v>34</v>
      </c>
      <c r="V87" s="59" t="s">
        <v>3612</v>
      </c>
      <c r="W87" s="5">
        <v>24</v>
      </c>
      <c r="X87" s="5">
        <v>24</v>
      </c>
      <c r="Y87" s="315" t="s">
        <v>3612</v>
      </c>
      <c r="AF87" s="9">
        <f t="shared" si="10"/>
        <v>154</v>
      </c>
      <c r="AG87" s="9">
        <f t="shared" si="11"/>
        <v>154</v>
      </c>
      <c r="AH87" s="26">
        <f>AF87/AG87</f>
        <v>1</v>
      </c>
      <c r="AI87" s="26">
        <f>+AH87/F87</f>
        <v>1</v>
      </c>
      <c r="AJ87" s="9" t="s">
        <v>4072</v>
      </c>
    </row>
    <row r="88" spans="1:36" ht="15.75" hidden="1" customHeight="1" x14ac:dyDescent="0.25">
      <c r="A88" s="9">
        <v>87</v>
      </c>
      <c r="B88" s="9" t="s">
        <v>90</v>
      </c>
      <c r="C88" s="9" t="s">
        <v>131</v>
      </c>
      <c r="D88" s="9" t="s">
        <v>16</v>
      </c>
      <c r="E88" s="324" t="s">
        <v>135</v>
      </c>
      <c r="F88" s="9">
        <v>24</v>
      </c>
      <c r="G88" s="9" t="s">
        <v>136</v>
      </c>
      <c r="H88" s="9">
        <v>2</v>
      </c>
      <c r="I88" s="14">
        <v>2</v>
      </c>
      <c r="J88" s="351" t="s">
        <v>182</v>
      </c>
      <c r="K88" s="9">
        <v>2</v>
      </c>
      <c r="L88" s="14">
        <v>2</v>
      </c>
      <c r="M88" s="61" t="s">
        <v>182</v>
      </c>
      <c r="N88" s="9">
        <v>2</v>
      </c>
      <c r="O88" s="14">
        <v>2</v>
      </c>
      <c r="P88" s="85" t="s">
        <v>2894</v>
      </c>
      <c r="Q88" s="9">
        <v>2</v>
      </c>
      <c r="R88" s="9">
        <v>2</v>
      </c>
      <c r="S88" s="59" t="s">
        <v>2894</v>
      </c>
      <c r="T88" s="37">
        <v>2</v>
      </c>
      <c r="U88" s="5">
        <v>2</v>
      </c>
      <c r="V88" s="315" t="s">
        <v>2894</v>
      </c>
      <c r="W88" s="5">
        <v>2</v>
      </c>
      <c r="X88" s="5">
        <v>2</v>
      </c>
      <c r="Y88" s="315" t="s">
        <v>2894</v>
      </c>
      <c r="AF88" s="9">
        <f t="shared" si="10"/>
        <v>12</v>
      </c>
      <c r="AG88" s="9">
        <f t="shared" si="11"/>
        <v>12</v>
      </c>
      <c r="AH88" s="26">
        <f>+AF88/AG88</f>
        <v>1</v>
      </c>
      <c r="AI88" s="26">
        <f>+AF88/F88</f>
        <v>0.5</v>
      </c>
      <c r="AJ88" s="9" t="s">
        <v>4072</v>
      </c>
    </row>
    <row r="89" spans="1:36" ht="15.75" hidden="1" customHeight="1" x14ac:dyDescent="0.25">
      <c r="A89" s="9">
        <v>88</v>
      </c>
      <c r="B89" s="9" t="s">
        <v>90</v>
      </c>
      <c r="C89" s="9" t="s">
        <v>137</v>
      </c>
      <c r="D89" s="9" t="s">
        <v>16</v>
      </c>
      <c r="E89" s="324" t="s">
        <v>138</v>
      </c>
      <c r="F89" s="11">
        <v>1</v>
      </c>
      <c r="G89" s="9" t="s">
        <v>18</v>
      </c>
      <c r="H89" s="24">
        <v>1</v>
      </c>
      <c r="I89" s="24">
        <v>2</v>
      </c>
      <c r="J89" s="61" t="s">
        <v>169</v>
      </c>
      <c r="K89" s="9">
        <v>1</v>
      </c>
      <c r="L89" s="9">
        <v>1</v>
      </c>
      <c r="M89" s="61" t="s">
        <v>201</v>
      </c>
      <c r="N89" s="9">
        <v>2</v>
      </c>
      <c r="O89" s="9">
        <v>2</v>
      </c>
      <c r="P89" s="85" t="s">
        <v>2895</v>
      </c>
      <c r="Q89" s="9">
        <v>3</v>
      </c>
      <c r="R89" s="9">
        <v>2</v>
      </c>
      <c r="S89" s="59" t="s">
        <v>3001</v>
      </c>
      <c r="T89" s="37">
        <v>2</v>
      </c>
      <c r="U89" s="5">
        <v>4</v>
      </c>
      <c r="V89" s="315" t="s">
        <v>3613</v>
      </c>
      <c r="W89" s="5">
        <v>2</v>
      </c>
      <c r="X89" s="5">
        <v>2</v>
      </c>
      <c r="Y89" s="315" t="s">
        <v>3613</v>
      </c>
      <c r="AF89" s="9">
        <f t="shared" si="10"/>
        <v>11</v>
      </c>
      <c r="AG89" s="9">
        <f t="shared" si="11"/>
        <v>13</v>
      </c>
      <c r="AH89" s="26">
        <f>AF89/AG89</f>
        <v>0.84615384615384615</v>
      </c>
      <c r="AI89" s="26">
        <f>+AH89/F89</f>
        <v>0.84615384615384615</v>
      </c>
      <c r="AJ89" s="9" t="s">
        <v>4072</v>
      </c>
    </row>
    <row r="90" spans="1:36" ht="15.75" hidden="1" customHeight="1" x14ac:dyDescent="0.25">
      <c r="A90" s="9">
        <v>89</v>
      </c>
      <c r="B90" s="9" t="s">
        <v>90</v>
      </c>
      <c r="C90" s="9" t="s">
        <v>137</v>
      </c>
      <c r="D90" s="9" t="s">
        <v>16</v>
      </c>
      <c r="E90" s="324" t="s">
        <v>139</v>
      </c>
      <c r="F90" s="9">
        <v>1</v>
      </c>
      <c r="G90" s="9" t="s">
        <v>89</v>
      </c>
      <c r="H90" s="14">
        <v>1</v>
      </c>
      <c r="I90" s="14">
        <v>1</v>
      </c>
      <c r="J90" s="453" t="s">
        <v>2976</v>
      </c>
      <c r="K90" s="14">
        <v>0</v>
      </c>
      <c r="L90" s="14">
        <v>0</v>
      </c>
      <c r="M90" s="83" t="s">
        <v>26</v>
      </c>
      <c r="N90" s="14">
        <v>0</v>
      </c>
      <c r="O90" s="14">
        <v>0</v>
      </c>
      <c r="P90" s="83" t="s">
        <v>26</v>
      </c>
      <c r="Q90" s="9" t="s">
        <v>3268</v>
      </c>
      <c r="R90" s="9" t="s">
        <v>3268</v>
      </c>
      <c r="S90" s="59" t="s">
        <v>3268</v>
      </c>
      <c r="T90" s="37">
        <v>0</v>
      </c>
      <c r="U90" s="5">
        <v>0</v>
      </c>
      <c r="V90" s="83" t="s">
        <v>26</v>
      </c>
      <c r="W90" s="5">
        <v>0</v>
      </c>
      <c r="X90" s="5">
        <v>0</v>
      </c>
      <c r="Y90" s="315" t="s">
        <v>3843</v>
      </c>
      <c r="AF90" s="45">
        <f>H90+K90+N90</f>
        <v>1</v>
      </c>
      <c r="AG90" s="45">
        <f>I90+L90+O90</f>
        <v>1</v>
      </c>
      <c r="AH90" s="54">
        <f>+AF90/AG90</f>
        <v>1</v>
      </c>
      <c r="AI90" s="54">
        <f>+AF90/F90</f>
        <v>1</v>
      </c>
      <c r="AJ90" s="9" t="s">
        <v>4072</v>
      </c>
    </row>
    <row r="91" spans="1:36" ht="15.75" hidden="1" customHeight="1" x14ac:dyDescent="0.25">
      <c r="A91" s="9">
        <v>90</v>
      </c>
      <c r="B91" s="9" t="s">
        <v>90</v>
      </c>
      <c r="C91" s="9" t="s">
        <v>137</v>
      </c>
      <c r="D91" s="9" t="s">
        <v>16</v>
      </c>
      <c r="E91" s="324" t="s">
        <v>140</v>
      </c>
      <c r="F91" s="11">
        <v>1</v>
      </c>
      <c r="G91" s="9" t="s">
        <v>18</v>
      </c>
      <c r="H91" s="9">
        <v>19</v>
      </c>
      <c r="I91" s="9">
        <v>19</v>
      </c>
      <c r="J91" s="61" t="s">
        <v>165</v>
      </c>
      <c r="K91" s="9">
        <v>9</v>
      </c>
      <c r="L91" s="9">
        <v>9</v>
      </c>
      <c r="M91" s="61" t="s">
        <v>165</v>
      </c>
      <c r="N91" s="9">
        <v>20</v>
      </c>
      <c r="O91" s="9">
        <v>20</v>
      </c>
      <c r="P91" s="85" t="s">
        <v>2896</v>
      </c>
      <c r="Q91" s="9">
        <v>6</v>
      </c>
      <c r="R91" s="9">
        <v>6</v>
      </c>
      <c r="S91" s="59" t="s">
        <v>3002</v>
      </c>
      <c r="T91" s="37">
        <v>9</v>
      </c>
      <c r="U91" s="5">
        <v>9</v>
      </c>
      <c r="V91" s="315" t="s">
        <v>2896</v>
      </c>
      <c r="W91" s="5">
        <v>3</v>
      </c>
      <c r="X91" s="5">
        <v>3</v>
      </c>
      <c r="Y91" s="315" t="s">
        <v>2896</v>
      </c>
      <c r="AF91" s="9">
        <f t="shared" ref="AF91:AF110" si="12">H91+K91+N91+Q91+T91+W91</f>
        <v>66</v>
      </c>
      <c r="AG91" s="9">
        <f t="shared" ref="AG91:AG110" si="13">I91+L91+O91+R91+U91+X91</f>
        <v>66</v>
      </c>
      <c r="AH91" s="26">
        <f t="shared" ref="AH91:AH108" si="14">AF91/AG91</f>
        <v>1</v>
      </c>
      <c r="AI91" s="26">
        <f t="shared" ref="AI91:AI108" si="15">+AH91/F91</f>
        <v>1</v>
      </c>
      <c r="AJ91" s="9" t="s">
        <v>4072</v>
      </c>
    </row>
    <row r="92" spans="1:36" ht="15.75" hidden="1" customHeight="1" x14ac:dyDescent="0.25">
      <c r="A92" s="9">
        <v>91</v>
      </c>
      <c r="B92" s="9" t="s">
        <v>90</v>
      </c>
      <c r="C92" s="9" t="s">
        <v>137</v>
      </c>
      <c r="D92" s="9" t="s">
        <v>16</v>
      </c>
      <c r="E92" s="324" t="s">
        <v>141</v>
      </c>
      <c r="F92" s="11">
        <v>1</v>
      </c>
      <c r="G92" s="9" t="s">
        <v>18</v>
      </c>
      <c r="H92" s="9">
        <v>15</v>
      </c>
      <c r="I92" s="9">
        <v>15</v>
      </c>
      <c r="J92" s="61" t="s">
        <v>166</v>
      </c>
      <c r="K92" s="9">
        <v>104</v>
      </c>
      <c r="L92" s="9">
        <v>104</v>
      </c>
      <c r="M92" s="61" t="s">
        <v>202</v>
      </c>
      <c r="N92" s="24">
        <v>241</v>
      </c>
      <c r="O92" s="24">
        <v>241</v>
      </c>
      <c r="P92" s="85"/>
      <c r="Q92" s="9">
        <v>190</v>
      </c>
      <c r="R92" s="9">
        <v>190</v>
      </c>
      <c r="S92" s="59" t="s">
        <v>3003</v>
      </c>
      <c r="T92" s="37">
        <v>180</v>
      </c>
      <c r="U92" s="5">
        <v>180</v>
      </c>
      <c r="V92" s="59" t="s">
        <v>3003</v>
      </c>
      <c r="W92" s="5">
        <v>116</v>
      </c>
      <c r="X92" s="5">
        <v>116</v>
      </c>
      <c r="Y92" s="59" t="s">
        <v>3003</v>
      </c>
      <c r="Z92" s="59"/>
      <c r="AA92" s="59"/>
      <c r="AB92" s="59"/>
      <c r="AC92" s="59"/>
      <c r="AD92" s="59"/>
      <c r="AE92" s="59"/>
      <c r="AF92" s="9">
        <f t="shared" si="12"/>
        <v>846</v>
      </c>
      <c r="AG92" s="9">
        <f t="shared" si="13"/>
        <v>846</v>
      </c>
      <c r="AH92" s="26">
        <f t="shared" si="14"/>
        <v>1</v>
      </c>
      <c r="AI92" s="26">
        <f t="shared" si="15"/>
        <v>1</v>
      </c>
      <c r="AJ92" s="9" t="s">
        <v>4072</v>
      </c>
    </row>
    <row r="93" spans="1:36" ht="15.75" hidden="1" customHeight="1" x14ac:dyDescent="0.25">
      <c r="A93" s="9">
        <v>92</v>
      </c>
      <c r="B93" s="9" t="s">
        <v>90</v>
      </c>
      <c r="C93" s="9" t="s">
        <v>137</v>
      </c>
      <c r="D93" s="9" t="s">
        <v>16</v>
      </c>
      <c r="E93" s="324" t="s">
        <v>142</v>
      </c>
      <c r="F93" s="11">
        <v>1</v>
      </c>
      <c r="G93" s="9" t="s">
        <v>18</v>
      </c>
      <c r="H93" s="9">
        <v>82</v>
      </c>
      <c r="I93" s="9">
        <v>82</v>
      </c>
      <c r="J93" s="61" t="s">
        <v>167</v>
      </c>
      <c r="K93" s="9">
        <v>0</v>
      </c>
      <c r="L93" s="9">
        <v>0</v>
      </c>
      <c r="M93" s="84"/>
      <c r="N93" s="9">
        <v>12</v>
      </c>
      <c r="O93" s="9">
        <v>12</v>
      </c>
      <c r="P93" s="85" t="s">
        <v>2897</v>
      </c>
      <c r="Q93" s="9">
        <v>6</v>
      </c>
      <c r="R93" s="9">
        <v>6</v>
      </c>
      <c r="S93" s="59" t="s">
        <v>3004</v>
      </c>
      <c r="T93" s="37">
        <v>13</v>
      </c>
      <c r="U93" s="5">
        <v>13</v>
      </c>
      <c r="V93" s="59" t="s">
        <v>3004</v>
      </c>
      <c r="W93" s="5">
        <v>10</v>
      </c>
      <c r="X93" s="5">
        <v>10</v>
      </c>
      <c r="Y93" s="59" t="s">
        <v>3004</v>
      </c>
      <c r="Z93" s="59"/>
      <c r="AA93" s="59"/>
      <c r="AB93" s="59"/>
      <c r="AC93" s="59"/>
      <c r="AD93" s="59"/>
      <c r="AE93" s="59"/>
      <c r="AF93" s="9">
        <f t="shared" si="12"/>
        <v>123</v>
      </c>
      <c r="AG93" s="9">
        <f t="shared" si="13"/>
        <v>123</v>
      </c>
      <c r="AH93" s="26">
        <f t="shared" si="14"/>
        <v>1</v>
      </c>
      <c r="AI93" s="26">
        <f t="shared" si="15"/>
        <v>1</v>
      </c>
      <c r="AJ93" s="9" t="s">
        <v>4072</v>
      </c>
    </row>
    <row r="94" spans="1:36" ht="15.75" hidden="1" customHeight="1" x14ac:dyDescent="0.25">
      <c r="A94" s="9">
        <v>93</v>
      </c>
      <c r="B94" s="9" t="s">
        <v>90</v>
      </c>
      <c r="C94" s="9" t="s">
        <v>143</v>
      </c>
      <c r="D94" s="9" t="s">
        <v>16</v>
      </c>
      <c r="E94" s="324" t="s">
        <v>144</v>
      </c>
      <c r="F94" s="11">
        <v>1</v>
      </c>
      <c r="G94" s="9" t="s">
        <v>18</v>
      </c>
      <c r="H94" s="24">
        <v>75</v>
      </c>
      <c r="I94" s="24">
        <v>79</v>
      </c>
      <c r="J94" s="61" t="s">
        <v>171</v>
      </c>
      <c r="K94" s="9">
        <v>82</v>
      </c>
      <c r="L94" s="9">
        <v>82</v>
      </c>
      <c r="M94" s="61" t="s">
        <v>171</v>
      </c>
      <c r="N94" s="9">
        <v>78</v>
      </c>
      <c r="O94" s="9">
        <v>78</v>
      </c>
      <c r="P94" s="85" t="s">
        <v>2898</v>
      </c>
      <c r="Q94" s="9">
        <v>37</v>
      </c>
      <c r="R94" s="9">
        <v>37</v>
      </c>
      <c r="S94" s="59" t="s">
        <v>3005</v>
      </c>
      <c r="T94" s="37">
        <v>56</v>
      </c>
      <c r="U94" s="5">
        <v>56</v>
      </c>
      <c r="V94" s="59" t="s">
        <v>3005</v>
      </c>
      <c r="W94" s="5">
        <v>78</v>
      </c>
      <c r="X94" s="5">
        <v>78</v>
      </c>
      <c r="Y94" s="59" t="s">
        <v>3005</v>
      </c>
      <c r="Z94" s="59"/>
      <c r="AA94" s="59"/>
      <c r="AB94" s="59"/>
      <c r="AC94" s="59"/>
      <c r="AD94" s="59"/>
      <c r="AE94" s="59"/>
      <c r="AF94" s="9">
        <f t="shared" si="12"/>
        <v>406</v>
      </c>
      <c r="AG94" s="9">
        <f t="shared" si="13"/>
        <v>410</v>
      </c>
      <c r="AH94" s="26">
        <f t="shared" si="14"/>
        <v>0.99024390243902438</v>
      </c>
      <c r="AI94" s="26">
        <f t="shared" si="15"/>
        <v>0.99024390243902438</v>
      </c>
      <c r="AJ94" s="9" t="s">
        <v>4072</v>
      </c>
    </row>
    <row r="95" spans="1:36" ht="15.75" hidden="1" customHeight="1" x14ac:dyDescent="0.25">
      <c r="A95" s="9">
        <v>94</v>
      </c>
      <c r="B95" s="9" t="s">
        <v>90</v>
      </c>
      <c r="C95" s="9" t="s">
        <v>143</v>
      </c>
      <c r="D95" s="9" t="s">
        <v>16</v>
      </c>
      <c r="E95" s="324" t="s">
        <v>145</v>
      </c>
      <c r="F95" s="11">
        <v>1</v>
      </c>
      <c r="G95" s="9" t="s">
        <v>18</v>
      </c>
      <c r="H95" s="9">
        <v>227</v>
      </c>
      <c r="I95" s="9">
        <v>227</v>
      </c>
      <c r="J95" s="61" t="s">
        <v>172</v>
      </c>
      <c r="K95" s="9">
        <v>211</v>
      </c>
      <c r="L95" s="9">
        <v>211</v>
      </c>
      <c r="M95" s="73" t="s">
        <v>206</v>
      </c>
      <c r="N95" s="9">
        <v>306</v>
      </c>
      <c r="O95" s="9">
        <v>306</v>
      </c>
      <c r="P95" s="85" t="s">
        <v>2899</v>
      </c>
      <c r="Q95" s="9">
        <v>283</v>
      </c>
      <c r="R95" s="9">
        <v>283</v>
      </c>
      <c r="S95" s="59" t="s">
        <v>3006</v>
      </c>
      <c r="T95" s="37">
        <v>374</v>
      </c>
      <c r="U95" s="5">
        <v>375</v>
      </c>
      <c r="V95" s="59" t="s">
        <v>3614</v>
      </c>
      <c r="W95" s="5">
        <v>357</v>
      </c>
      <c r="X95" s="5">
        <v>357</v>
      </c>
      <c r="Y95" s="59" t="s">
        <v>3614</v>
      </c>
      <c r="Z95" s="59"/>
      <c r="AA95" s="59"/>
      <c r="AB95" s="59"/>
      <c r="AC95" s="59"/>
      <c r="AD95" s="59"/>
      <c r="AE95" s="59"/>
      <c r="AF95" s="9">
        <f t="shared" si="12"/>
        <v>1758</v>
      </c>
      <c r="AG95" s="9">
        <f t="shared" si="13"/>
        <v>1759</v>
      </c>
      <c r="AH95" s="26">
        <f t="shared" si="14"/>
        <v>0.99943149516770891</v>
      </c>
      <c r="AI95" s="26">
        <f t="shared" si="15"/>
        <v>0.99943149516770891</v>
      </c>
      <c r="AJ95" s="9" t="s">
        <v>4072</v>
      </c>
    </row>
    <row r="96" spans="1:36" ht="15.75" hidden="1" customHeight="1" x14ac:dyDescent="0.25">
      <c r="A96" s="9">
        <v>95</v>
      </c>
      <c r="B96" s="9" t="s">
        <v>90</v>
      </c>
      <c r="C96" s="9" t="s">
        <v>143</v>
      </c>
      <c r="D96" s="9" t="s">
        <v>16</v>
      </c>
      <c r="E96" s="324" t="s">
        <v>146</v>
      </c>
      <c r="F96" s="11">
        <v>1</v>
      </c>
      <c r="G96" s="9" t="s">
        <v>18</v>
      </c>
      <c r="H96" s="9">
        <v>132</v>
      </c>
      <c r="I96" s="9">
        <v>132</v>
      </c>
      <c r="J96" s="61" t="s">
        <v>173</v>
      </c>
      <c r="K96" s="9">
        <v>25</v>
      </c>
      <c r="L96" s="9">
        <v>25</v>
      </c>
      <c r="M96" s="61" t="s">
        <v>173</v>
      </c>
      <c r="N96" s="9">
        <v>72</v>
      </c>
      <c r="O96" s="9">
        <v>72</v>
      </c>
      <c r="P96" s="85" t="s">
        <v>2900</v>
      </c>
      <c r="Q96" s="9">
        <v>73</v>
      </c>
      <c r="R96" s="9">
        <v>73</v>
      </c>
      <c r="S96" s="59" t="s">
        <v>3007</v>
      </c>
      <c r="T96" s="37">
        <v>249</v>
      </c>
      <c r="U96" s="5">
        <v>249</v>
      </c>
      <c r="V96" s="59" t="s">
        <v>3007</v>
      </c>
      <c r="W96" s="5">
        <v>296</v>
      </c>
      <c r="X96" s="5">
        <v>296</v>
      </c>
      <c r="Y96" s="59" t="s">
        <v>3007</v>
      </c>
      <c r="Z96" s="59"/>
      <c r="AA96" s="59"/>
      <c r="AB96" s="59"/>
      <c r="AC96" s="59"/>
      <c r="AD96" s="59"/>
      <c r="AE96" s="59"/>
      <c r="AF96" s="9">
        <f t="shared" si="12"/>
        <v>847</v>
      </c>
      <c r="AG96" s="9">
        <f t="shared" si="13"/>
        <v>847</v>
      </c>
      <c r="AH96" s="26">
        <f t="shared" si="14"/>
        <v>1</v>
      </c>
      <c r="AI96" s="26">
        <f t="shared" si="15"/>
        <v>1</v>
      </c>
      <c r="AJ96" s="9" t="s">
        <v>4072</v>
      </c>
    </row>
    <row r="97" spans="1:36" ht="15.75" hidden="1" customHeight="1" x14ac:dyDescent="0.25">
      <c r="A97" s="9">
        <v>96</v>
      </c>
      <c r="B97" s="9" t="s">
        <v>90</v>
      </c>
      <c r="C97" s="9" t="s">
        <v>143</v>
      </c>
      <c r="D97" s="9" t="s">
        <v>16</v>
      </c>
      <c r="E97" s="324" t="s">
        <v>147</v>
      </c>
      <c r="F97" s="11">
        <v>1</v>
      </c>
      <c r="G97" s="9" t="s">
        <v>18</v>
      </c>
      <c r="H97" s="15">
        <v>18</v>
      </c>
      <c r="I97" s="9">
        <v>18</v>
      </c>
      <c r="J97" s="61" t="s">
        <v>174</v>
      </c>
      <c r="K97" s="9">
        <v>243</v>
      </c>
      <c r="L97" s="9">
        <v>243</v>
      </c>
      <c r="M97" s="61" t="s">
        <v>207</v>
      </c>
      <c r="N97" s="9">
        <v>126</v>
      </c>
      <c r="O97" s="9">
        <v>126</v>
      </c>
      <c r="P97" s="85" t="s">
        <v>2901</v>
      </c>
      <c r="Q97" s="9">
        <v>32</v>
      </c>
      <c r="R97" s="9">
        <v>32</v>
      </c>
      <c r="S97" s="59" t="s">
        <v>3008</v>
      </c>
      <c r="T97" s="37">
        <v>249</v>
      </c>
      <c r="U97" s="5">
        <v>250</v>
      </c>
      <c r="V97" s="59" t="s">
        <v>3008</v>
      </c>
      <c r="W97" s="5">
        <v>75</v>
      </c>
      <c r="X97" s="5">
        <v>75</v>
      </c>
      <c r="Y97" s="59" t="s">
        <v>3008</v>
      </c>
      <c r="Z97" s="59"/>
      <c r="AA97" s="59"/>
      <c r="AB97" s="59"/>
      <c r="AC97" s="59"/>
      <c r="AD97" s="59"/>
      <c r="AE97" s="59"/>
      <c r="AF97" s="9">
        <f t="shared" si="12"/>
        <v>743</v>
      </c>
      <c r="AG97" s="9">
        <f t="shared" si="13"/>
        <v>744</v>
      </c>
      <c r="AH97" s="26">
        <f t="shared" si="14"/>
        <v>0.99865591397849462</v>
      </c>
      <c r="AI97" s="26">
        <f t="shared" si="15"/>
        <v>0.99865591397849462</v>
      </c>
      <c r="AJ97" s="9" t="s">
        <v>4072</v>
      </c>
    </row>
    <row r="98" spans="1:36" ht="15.75" hidden="1" customHeight="1" x14ac:dyDescent="0.25">
      <c r="A98" s="9">
        <v>97</v>
      </c>
      <c r="B98" s="9" t="s">
        <v>90</v>
      </c>
      <c r="C98" s="9" t="s">
        <v>143</v>
      </c>
      <c r="D98" s="9" t="s">
        <v>16</v>
      </c>
      <c r="E98" s="324" t="s">
        <v>148</v>
      </c>
      <c r="F98" s="11">
        <v>1</v>
      </c>
      <c r="G98" s="9" t="s">
        <v>18</v>
      </c>
      <c r="H98" s="9">
        <v>1</v>
      </c>
      <c r="I98" s="9">
        <v>1</v>
      </c>
      <c r="J98" s="61" t="s">
        <v>175</v>
      </c>
      <c r="K98" s="9">
        <v>3</v>
      </c>
      <c r="L98" s="9">
        <v>3</v>
      </c>
      <c r="M98" s="73" t="s">
        <v>175</v>
      </c>
      <c r="N98" s="9">
        <v>5</v>
      </c>
      <c r="O98" s="9">
        <v>5</v>
      </c>
      <c r="P98" s="85" t="s">
        <v>2902</v>
      </c>
      <c r="Q98" s="9">
        <v>6</v>
      </c>
      <c r="R98" s="9">
        <v>6</v>
      </c>
      <c r="S98" s="59" t="s">
        <v>3009</v>
      </c>
      <c r="T98" s="37">
        <v>4</v>
      </c>
      <c r="U98" s="5">
        <v>4</v>
      </c>
      <c r="V98" s="59" t="s">
        <v>3009</v>
      </c>
      <c r="W98" s="5">
        <v>4</v>
      </c>
      <c r="X98" s="5">
        <v>4</v>
      </c>
      <c r="Y98" s="59" t="s">
        <v>3009</v>
      </c>
      <c r="Z98" s="59"/>
      <c r="AA98" s="59"/>
      <c r="AB98" s="59"/>
      <c r="AC98" s="59"/>
      <c r="AD98" s="59"/>
      <c r="AE98" s="59"/>
      <c r="AF98" s="9">
        <f t="shared" si="12"/>
        <v>23</v>
      </c>
      <c r="AG98" s="9">
        <f t="shared" si="13"/>
        <v>23</v>
      </c>
      <c r="AH98" s="26">
        <f t="shared" si="14"/>
        <v>1</v>
      </c>
      <c r="AI98" s="26">
        <f t="shared" si="15"/>
        <v>1</v>
      </c>
      <c r="AJ98" s="9" t="s">
        <v>4072</v>
      </c>
    </row>
    <row r="99" spans="1:36" ht="15.75" hidden="1" customHeight="1" x14ac:dyDescent="0.25">
      <c r="A99" s="9">
        <v>98</v>
      </c>
      <c r="B99" s="9" t="s">
        <v>90</v>
      </c>
      <c r="C99" s="9" t="s">
        <v>149</v>
      </c>
      <c r="D99" s="9" t="s">
        <v>16</v>
      </c>
      <c r="E99" s="324" t="s">
        <v>150</v>
      </c>
      <c r="F99" s="11">
        <v>1</v>
      </c>
      <c r="G99" s="9" t="s">
        <v>18</v>
      </c>
      <c r="H99" s="9">
        <v>322</v>
      </c>
      <c r="I99" s="9">
        <v>322</v>
      </c>
      <c r="J99" s="62" t="s">
        <v>176</v>
      </c>
      <c r="K99" s="9">
        <v>427</v>
      </c>
      <c r="L99" s="9">
        <v>427</v>
      </c>
      <c r="M99" s="61" t="s">
        <v>176</v>
      </c>
      <c r="N99" s="9">
        <v>379</v>
      </c>
      <c r="O99" s="9">
        <v>379</v>
      </c>
      <c r="P99" s="85" t="s">
        <v>2903</v>
      </c>
      <c r="Q99" s="9">
        <v>423</v>
      </c>
      <c r="R99" s="9">
        <v>423</v>
      </c>
      <c r="S99" s="59" t="s">
        <v>3010</v>
      </c>
      <c r="T99" s="37">
        <v>495</v>
      </c>
      <c r="U99" s="5">
        <v>495</v>
      </c>
      <c r="V99" s="315" t="s">
        <v>3615</v>
      </c>
      <c r="W99" s="5">
        <v>848</v>
      </c>
      <c r="X99" s="5">
        <v>848</v>
      </c>
      <c r="Y99" s="315" t="s">
        <v>3844</v>
      </c>
      <c r="AF99" s="9">
        <f t="shared" si="12"/>
        <v>2894</v>
      </c>
      <c r="AG99" s="9">
        <f t="shared" si="13"/>
        <v>2894</v>
      </c>
      <c r="AH99" s="26">
        <f t="shared" si="14"/>
        <v>1</v>
      </c>
      <c r="AI99" s="26">
        <f t="shared" si="15"/>
        <v>1</v>
      </c>
      <c r="AJ99" s="9" t="s">
        <v>4072</v>
      </c>
    </row>
    <row r="100" spans="1:36" ht="15.75" hidden="1" customHeight="1" x14ac:dyDescent="0.25">
      <c r="A100" s="9">
        <v>99</v>
      </c>
      <c r="B100" s="9" t="s">
        <v>90</v>
      </c>
      <c r="C100" s="9" t="s">
        <v>149</v>
      </c>
      <c r="D100" s="9" t="s">
        <v>16</v>
      </c>
      <c r="E100" s="324" t="s">
        <v>151</v>
      </c>
      <c r="F100" s="11">
        <v>1</v>
      </c>
      <c r="G100" s="9" t="s">
        <v>18</v>
      </c>
      <c r="H100" s="9">
        <v>51</v>
      </c>
      <c r="I100" s="9">
        <v>51</v>
      </c>
      <c r="J100" s="61" t="s">
        <v>177</v>
      </c>
      <c r="K100" s="9">
        <v>63</v>
      </c>
      <c r="L100" s="9">
        <v>63</v>
      </c>
      <c r="M100" s="61" t="s">
        <v>208</v>
      </c>
      <c r="N100" s="9">
        <v>335</v>
      </c>
      <c r="O100" s="9">
        <v>335</v>
      </c>
      <c r="P100" s="62" t="s">
        <v>2904</v>
      </c>
      <c r="Q100" s="9">
        <v>130</v>
      </c>
      <c r="R100" s="9">
        <v>130</v>
      </c>
      <c r="S100" s="59" t="s">
        <v>3011</v>
      </c>
      <c r="T100" s="37">
        <v>49</v>
      </c>
      <c r="U100" s="5">
        <v>49</v>
      </c>
      <c r="V100" s="315" t="s">
        <v>3616</v>
      </c>
      <c r="W100" s="5">
        <v>45</v>
      </c>
      <c r="X100" s="5">
        <v>45</v>
      </c>
      <c r="Y100" s="315" t="s">
        <v>3845</v>
      </c>
      <c r="AF100" s="9">
        <f t="shared" si="12"/>
        <v>673</v>
      </c>
      <c r="AG100" s="9">
        <f t="shared" si="13"/>
        <v>673</v>
      </c>
      <c r="AH100" s="26">
        <f t="shared" si="14"/>
        <v>1</v>
      </c>
      <c r="AI100" s="26">
        <f t="shared" si="15"/>
        <v>1</v>
      </c>
      <c r="AJ100" s="9" t="s">
        <v>4072</v>
      </c>
    </row>
    <row r="101" spans="1:36" ht="15.75" hidden="1" customHeight="1" x14ac:dyDescent="0.25">
      <c r="A101" s="9">
        <v>100</v>
      </c>
      <c r="B101" s="9" t="s">
        <v>90</v>
      </c>
      <c r="C101" s="9" t="s">
        <v>149</v>
      </c>
      <c r="D101" s="9" t="s">
        <v>16</v>
      </c>
      <c r="E101" s="324" t="s">
        <v>152</v>
      </c>
      <c r="F101" s="11">
        <v>1</v>
      </c>
      <c r="G101" s="9" t="s">
        <v>18</v>
      </c>
      <c r="H101" s="9">
        <v>1</v>
      </c>
      <c r="I101" s="9">
        <v>1</v>
      </c>
      <c r="J101" s="61" t="s">
        <v>178</v>
      </c>
      <c r="K101" s="9">
        <v>10</v>
      </c>
      <c r="L101" s="9">
        <v>10</v>
      </c>
      <c r="M101" s="61" t="s">
        <v>209</v>
      </c>
      <c r="N101" s="9">
        <v>7</v>
      </c>
      <c r="O101" s="9">
        <v>7</v>
      </c>
      <c r="P101" s="62" t="s">
        <v>2905</v>
      </c>
      <c r="Q101" s="9">
        <v>4</v>
      </c>
      <c r="R101" s="9">
        <v>4</v>
      </c>
      <c r="S101" s="59" t="s">
        <v>3012</v>
      </c>
      <c r="T101" s="37">
        <v>0</v>
      </c>
      <c r="U101" s="5">
        <v>0</v>
      </c>
      <c r="V101" s="315" t="s">
        <v>3617</v>
      </c>
      <c r="W101" s="5">
        <v>44</v>
      </c>
      <c r="X101" s="5">
        <v>44</v>
      </c>
      <c r="Y101" s="315" t="s">
        <v>3846</v>
      </c>
      <c r="AF101" s="9">
        <f t="shared" si="12"/>
        <v>66</v>
      </c>
      <c r="AG101" s="9">
        <f t="shared" si="13"/>
        <v>66</v>
      </c>
      <c r="AH101" s="26">
        <f t="shared" si="14"/>
        <v>1</v>
      </c>
      <c r="AI101" s="26">
        <f t="shared" si="15"/>
        <v>1</v>
      </c>
      <c r="AJ101" s="9" t="s">
        <v>4072</v>
      </c>
    </row>
    <row r="102" spans="1:36" ht="15.75" hidden="1" customHeight="1" x14ac:dyDescent="0.25">
      <c r="A102" s="9">
        <v>101</v>
      </c>
      <c r="B102" s="9" t="s">
        <v>90</v>
      </c>
      <c r="C102" s="9" t="s">
        <v>149</v>
      </c>
      <c r="D102" s="9" t="s">
        <v>16</v>
      </c>
      <c r="E102" s="324" t="s">
        <v>153</v>
      </c>
      <c r="F102" s="11">
        <v>1</v>
      </c>
      <c r="G102" s="9" t="s">
        <v>18</v>
      </c>
      <c r="H102" s="9">
        <v>8</v>
      </c>
      <c r="I102" s="9">
        <v>8</v>
      </c>
      <c r="J102" s="61" t="s">
        <v>179</v>
      </c>
      <c r="K102" s="9">
        <v>12</v>
      </c>
      <c r="L102" s="9">
        <v>12</v>
      </c>
      <c r="M102" s="61" t="s">
        <v>179</v>
      </c>
      <c r="N102" s="9">
        <v>20</v>
      </c>
      <c r="O102" s="9">
        <v>20</v>
      </c>
      <c r="P102" s="62" t="s">
        <v>2906</v>
      </c>
      <c r="Q102" s="9">
        <v>2</v>
      </c>
      <c r="R102" s="9">
        <v>2</v>
      </c>
      <c r="S102" s="59" t="s">
        <v>3013</v>
      </c>
      <c r="T102" s="37">
        <v>22</v>
      </c>
      <c r="U102" s="5">
        <v>22</v>
      </c>
      <c r="V102" s="315" t="s">
        <v>3013</v>
      </c>
      <c r="W102" s="5">
        <v>6</v>
      </c>
      <c r="X102" s="5">
        <v>6</v>
      </c>
      <c r="Y102" s="315" t="s">
        <v>3847</v>
      </c>
      <c r="AF102" s="9">
        <f t="shared" si="12"/>
        <v>70</v>
      </c>
      <c r="AG102" s="9">
        <f t="shared" si="13"/>
        <v>70</v>
      </c>
      <c r="AH102" s="26">
        <f t="shared" si="14"/>
        <v>1</v>
      </c>
      <c r="AI102" s="26">
        <f t="shared" si="15"/>
        <v>1</v>
      </c>
      <c r="AJ102" s="9" t="s">
        <v>4072</v>
      </c>
    </row>
    <row r="103" spans="1:36" ht="15.75" hidden="1" customHeight="1" x14ac:dyDescent="0.25">
      <c r="A103" s="9">
        <v>102</v>
      </c>
      <c r="B103" s="9" t="s">
        <v>90</v>
      </c>
      <c r="C103" s="9" t="s">
        <v>154</v>
      </c>
      <c r="D103" s="9" t="s">
        <v>16</v>
      </c>
      <c r="E103" s="324" t="s">
        <v>155</v>
      </c>
      <c r="F103" s="11">
        <v>1</v>
      </c>
      <c r="G103" s="9" t="s">
        <v>18</v>
      </c>
      <c r="H103" s="9">
        <v>4950</v>
      </c>
      <c r="I103" s="9">
        <v>6735</v>
      </c>
      <c r="J103" s="73" t="s">
        <v>183</v>
      </c>
      <c r="K103" s="9">
        <v>4499</v>
      </c>
      <c r="L103" s="9">
        <v>4552</v>
      </c>
      <c r="M103" s="61" t="s">
        <v>212</v>
      </c>
      <c r="N103" s="24">
        <v>4761</v>
      </c>
      <c r="O103" s="24">
        <v>4824</v>
      </c>
      <c r="P103" s="61" t="s">
        <v>2907</v>
      </c>
      <c r="Q103" s="9">
        <v>4109</v>
      </c>
      <c r="R103" s="9">
        <v>4155</v>
      </c>
      <c r="S103" s="59" t="s">
        <v>2907</v>
      </c>
      <c r="T103" s="37">
        <v>4990</v>
      </c>
      <c r="U103" s="5">
        <v>5051</v>
      </c>
      <c r="V103" s="59" t="s">
        <v>2907</v>
      </c>
      <c r="W103" s="5">
        <v>4717</v>
      </c>
      <c r="X103" s="5">
        <v>4828</v>
      </c>
      <c r="Y103" s="315" t="s">
        <v>2907</v>
      </c>
      <c r="AF103" s="9">
        <f t="shared" si="12"/>
        <v>28026</v>
      </c>
      <c r="AG103" s="9">
        <f t="shared" si="13"/>
        <v>30145</v>
      </c>
      <c r="AH103" s="26">
        <f t="shared" si="14"/>
        <v>0.92970641897495443</v>
      </c>
      <c r="AI103" s="26">
        <f t="shared" si="15"/>
        <v>0.92970641897495443</v>
      </c>
      <c r="AJ103" s="9" t="s">
        <v>4072</v>
      </c>
    </row>
    <row r="104" spans="1:36" ht="15.75" hidden="1" customHeight="1" x14ac:dyDescent="0.25">
      <c r="A104" s="9">
        <v>103</v>
      </c>
      <c r="B104" s="9" t="s">
        <v>90</v>
      </c>
      <c r="C104" s="9" t="s">
        <v>154</v>
      </c>
      <c r="D104" s="9" t="s">
        <v>16</v>
      </c>
      <c r="E104" s="324" t="s">
        <v>156</v>
      </c>
      <c r="F104" s="11">
        <v>1</v>
      </c>
      <c r="G104" s="9" t="s">
        <v>18</v>
      </c>
      <c r="H104" s="9">
        <v>86</v>
      </c>
      <c r="I104" s="9">
        <v>95</v>
      </c>
      <c r="J104" s="73" t="s">
        <v>184</v>
      </c>
      <c r="K104" s="19">
        <v>96</v>
      </c>
      <c r="L104" s="9">
        <v>104</v>
      </c>
      <c r="M104" s="61" t="s">
        <v>184</v>
      </c>
      <c r="N104" s="24">
        <v>123</v>
      </c>
      <c r="O104" s="24">
        <v>129</v>
      </c>
      <c r="P104" s="61" t="s">
        <v>2908</v>
      </c>
      <c r="Q104" s="9">
        <v>88</v>
      </c>
      <c r="R104" s="9">
        <v>100</v>
      </c>
      <c r="S104" s="59" t="s">
        <v>2908</v>
      </c>
      <c r="T104" s="37">
        <v>112</v>
      </c>
      <c r="U104" s="5">
        <v>120</v>
      </c>
      <c r="V104" s="59" t="s">
        <v>2908</v>
      </c>
      <c r="W104" s="5">
        <v>112</v>
      </c>
      <c r="X104" s="5">
        <v>120</v>
      </c>
      <c r="Y104" s="315" t="s">
        <v>2908</v>
      </c>
      <c r="AF104" s="9">
        <f t="shared" si="12"/>
        <v>617</v>
      </c>
      <c r="AG104" s="9">
        <f t="shared" si="13"/>
        <v>668</v>
      </c>
      <c r="AH104" s="26">
        <f t="shared" si="14"/>
        <v>0.92365269461077848</v>
      </c>
      <c r="AI104" s="26">
        <f t="shared" si="15"/>
        <v>0.92365269461077848</v>
      </c>
      <c r="AJ104" s="9" t="s">
        <v>4072</v>
      </c>
    </row>
    <row r="105" spans="1:36" ht="15.75" hidden="1" customHeight="1" x14ac:dyDescent="0.25">
      <c r="A105" s="9">
        <v>104</v>
      </c>
      <c r="B105" s="9" t="s">
        <v>90</v>
      </c>
      <c r="C105" s="9" t="s">
        <v>154</v>
      </c>
      <c r="D105" s="9" t="s">
        <v>16</v>
      </c>
      <c r="E105" s="324" t="s">
        <v>157</v>
      </c>
      <c r="F105" s="11">
        <v>1</v>
      </c>
      <c r="G105" s="9" t="s">
        <v>18</v>
      </c>
      <c r="H105" s="9">
        <v>724</v>
      </c>
      <c r="I105" s="9">
        <v>724</v>
      </c>
      <c r="J105" s="73" t="s">
        <v>185</v>
      </c>
      <c r="K105" s="9">
        <v>690</v>
      </c>
      <c r="L105" s="9">
        <v>690</v>
      </c>
      <c r="M105" s="61" t="s">
        <v>213</v>
      </c>
      <c r="N105" s="24">
        <v>421</v>
      </c>
      <c r="O105" s="24">
        <v>421</v>
      </c>
      <c r="P105" s="61" t="s">
        <v>2909</v>
      </c>
      <c r="Q105" s="9">
        <v>357</v>
      </c>
      <c r="R105" s="9">
        <v>357</v>
      </c>
      <c r="S105" s="59" t="s">
        <v>3014</v>
      </c>
      <c r="T105" s="37">
        <v>492</v>
      </c>
      <c r="U105" s="5">
        <v>492</v>
      </c>
      <c r="V105" s="59" t="s">
        <v>3014</v>
      </c>
      <c r="W105" s="5">
        <v>514</v>
      </c>
      <c r="X105" s="5">
        <v>514</v>
      </c>
      <c r="Y105" s="315" t="s">
        <v>3014</v>
      </c>
      <c r="AF105" s="9">
        <f t="shared" si="12"/>
        <v>3198</v>
      </c>
      <c r="AG105" s="9">
        <f t="shared" si="13"/>
        <v>3198</v>
      </c>
      <c r="AH105" s="26">
        <f t="shared" si="14"/>
        <v>1</v>
      </c>
      <c r="AI105" s="26">
        <f t="shared" si="15"/>
        <v>1</v>
      </c>
      <c r="AJ105" s="9" t="s">
        <v>4072</v>
      </c>
    </row>
    <row r="106" spans="1:36" ht="15.75" hidden="1" customHeight="1" x14ac:dyDescent="0.25">
      <c r="A106" s="9">
        <v>105</v>
      </c>
      <c r="B106" s="9" t="s">
        <v>90</v>
      </c>
      <c r="C106" s="9" t="s">
        <v>158</v>
      </c>
      <c r="D106" s="9" t="s">
        <v>16</v>
      </c>
      <c r="E106" s="324" t="s">
        <v>159</v>
      </c>
      <c r="F106" s="11">
        <v>1</v>
      </c>
      <c r="G106" s="9" t="s">
        <v>18</v>
      </c>
      <c r="H106" s="24">
        <v>34</v>
      </c>
      <c r="I106" s="24">
        <v>41</v>
      </c>
      <c r="J106" s="62" t="s">
        <v>197</v>
      </c>
      <c r="K106" s="9">
        <v>31</v>
      </c>
      <c r="L106" s="9">
        <v>31</v>
      </c>
      <c r="M106" s="61" t="s">
        <v>226</v>
      </c>
      <c r="N106" s="9">
        <v>29</v>
      </c>
      <c r="O106" s="9">
        <v>29</v>
      </c>
      <c r="P106" s="61" t="s">
        <v>2910</v>
      </c>
      <c r="Q106" s="9">
        <v>37</v>
      </c>
      <c r="R106" s="9">
        <v>37</v>
      </c>
      <c r="S106" s="59" t="s">
        <v>3015</v>
      </c>
      <c r="T106" s="37">
        <v>38</v>
      </c>
      <c r="U106" s="5">
        <v>38</v>
      </c>
      <c r="V106" s="315" t="s">
        <v>3618</v>
      </c>
      <c r="W106" s="5">
        <v>47</v>
      </c>
      <c r="X106" s="5">
        <v>47</v>
      </c>
      <c r="Y106" s="315" t="s">
        <v>3848</v>
      </c>
      <c r="AF106" s="9">
        <f t="shared" si="12"/>
        <v>216</v>
      </c>
      <c r="AG106" s="9">
        <f t="shared" si="13"/>
        <v>223</v>
      </c>
      <c r="AH106" s="26">
        <f t="shared" si="14"/>
        <v>0.96860986547085204</v>
      </c>
      <c r="AI106" s="26">
        <f t="shared" si="15"/>
        <v>0.96860986547085204</v>
      </c>
      <c r="AJ106" s="9" t="s">
        <v>4072</v>
      </c>
    </row>
    <row r="107" spans="1:36" ht="15.75" hidden="1" customHeight="1" x14ac:dyDescent="0.25">
      <c r="A107" s="9">
        <v>106</v>
      </c>
      <c r="B107" s="9" t="s">
        <v>90</v>
      </c>
      <c r="C107" s="9" t="s">
        <v>158</v>
      </c>
      <c r="D107" s="9" t="s">
        <v>16</v>
      </c>
      <c r="E107" s="324" t="s">
        <v>160</v>
      </c>
      <c r="F107" s="11">
        <v>1</v>
      </c>
      <c r="G107" s="9" t="s">
        <v>18</v>
      </c>
      <c r="H107" s="24">
        <v>44</v>
      </c>
      <c r="I107" s="24">
        <v>75</v>
      </c>
      <c r="J107" s="62" t="s">
        <v>198</v>
      </c>
      <c r="K107" s="9">
        <v>65</v>
      </c>
      <c r="L107" s="9">
        <v>65</v>
      </c>
      <c r="M107" s="61" t="s">
        <v>198</v>
      </c>
      <c r="N107" s="9">
        <v>110</v>
      </c>
      <c r="O107" s="9">
        <v>110</v>
      </c>
      <c r="P107" s="61" t="s">
        <v>2911</v>
      </c>
      <c r="Q107" s="9">
        <v>35</v>
      </c>
      <c r="R107" s="9">
        <v>35</v>
      </c>
      <c r="S107" s="59" t="s">
        <v>3016</v>
      </c>
      <c r="T107" s="37">
        <v>63</v>
      </c>
      <c r="U107" s="5">
        <v>63</v>
      </c>
      <c r="V107" s="315" t="s">
        <v>3619</v>
      </c>
      <c r="W107" s="5">
        <v>43</v>
      </c>
      <c r="X107" s="5">
        <v>43</v>
      </c>
      <c r="Y107" s="315" t="s">
        <v>3849</v>
      </c>
      <c r="AF107" s="9">
        <f t="shared" si="12"/>
        <v>360</v>
      </c>
      <c r="AG107" s="9">
        <f t="shared" si="13"/>
        <v>391</v>
      </c>
      <c r="AH107" s="26">
        <f t="shared" si="14"/>
        <v>0.92071611253196928</v>
      </c>
      <c r="AI107" s="26">
        <f t="shared" si="15"/>
        <v>0.92071611253196928</v>
      </c>
      <c r="AJ107" s="9" t="s">
        <v>4072</v>
      </c>
    </row>
    <row r="108" spans="1:36" ht="15.75" hidden="1" customHeight="1" x14ac:dyDescent="0.25">
      <c r="A108" s="9">
        <v>107</v>
      </c>
      <c r="B108" s="9" t="s">
        <v>90</v>
      </c>
      <c r="C108" s="9" t="s">
        <v>158</v>
      </c>
      <c r="D108" s="9" t="s">
        <v>16</v>
      </c>
      <c r="E108" s="324" t="s">
        <v>161</v>
      </c>
      <c r="F108" s="11">
        <v>1</v>
      </c>
      <c r="G108" s="9" t="s">
        <v>18</v>
      </c>
      <c r="H108" s="9">
        <v>9</v>
      </c>
      <c r="I108" s="9">
        <v>9</v>
      </c>
      <c r="J108" s="61" t="s">
        <v>199</v>
      </c>
      <c r="K108" s="9">
        <v>4</v>
      </c>
      <c r="L108" s="9">
        <v>4</v>
      </c>
      <c r="M108" s="61" t="s">
        <v>227</v>
      </c>
      <c r="N108" s="9">
        <v>4</v>
      </c>
      <c r="O108" s="9">
        <v>4</v>
      </c>
      <c r="P108" s="62" t="s">
        <v>2912</v>
      </c>
      <c r="Q108" s="9">
        <v>17</v>
      </c>
      <c r="R108" s="9">
        <v>17</v>
      </c>
      <c r="S108" s="59" t="s">
        <v>3017</v>
      </c>
      <c r="T108" s="37">
        <v>18</v>
      </c>
      <c r="U108" s="5">
        <v>18</v>
      </c>
      <c r="V108" s="315" t="s">
        <v>3620</v>
      </c>
      <c r="W108" s="5">
        <v>4</v>
      </c>
      <c r="X108" s="5">
        <v>4</v>
      </c>
      <c r="Y108" s="315" t="s">
        <v>3850</v>
      </c>
      <c r="AF108" s="9">
        <f t="shared" si="12"/>
        <v>56</v>
      </c>
      <c r="AG108" s="9">
        <f t="shared" si="13"/>
        <v>56</v>
      </c>
      <c r="AH108" s="26">
        <f t="shared" si="14"/>
        <v>1</v>
      </c>
      <c r="AI108" s="26">
        <f t="shared" si="15"/>
        <v>1</v>
      </c>
      <c r="AJ108" s="9" t="s">
        <v>4072</v>
      </c>
    </row>
    <row r="109" spans="1:36" ht="15.75" hidden="1" customHeight="1" x14ac:dyDescent="0.25">
      <c r="A109" s="9">
        <v>108</v>
      </c>
      <c r="B109" s="9" t="s">
        <v>90</v>
      </c>
      <c r="C109" s="9" t="s">
        <v>80</v>
      </c>
      <c r="D109" s="9" t="s">
        <v>16</v>
      </c>
      <c r="E109" s="324" t="s">
        <v>81</v>
      </c>
      <c r="F109" s="9">
        <v>12</v>
      </c>
      <c r="G109" s="9" t="s">
        <v>82</v>
      </c>
      <c r="H109" s="9">
        <v>1</v>
      </c>
      <c r="I109" s="14">
        <v>1</v>
      </c>
      <c r="J109" s="61" t="s">
        <v>163</v>
      </c>
      <c r="K109" s="9">
        <v>1</v>
      </c>
      <c r="L109" s="14">
        <v>1</v>
      </c>
      <c r="M109" s="61" t="s">
        <v>200</v>
      </c>
      <c r="N109" s="9">
        <v>1</v>
      </c>
      <c r="O109" s="14">
        <v>1</v>
      </c>
      <c r="P109" s="73" t="s">
        <v>2913</v>
      </c>
      <c r="Q109" s="9">
        <v>1</v>
      </c>
      <c r="R109" s="9">
        <v>1</v>
      </c>
      <c r="S109" s="59" t="s">
        <v>2913</v>
      </c>
      <c r="T109" s="37">
        <v>1</v>
      </c>
      <c r="U109" s="5">
        <v>1</v>
      </c>
      <c r="V109" s="59" t="s">
        <v>2913</v>
      </c>
      <c r="W109" s="9">
        <v>1</v>
      </c>
      <c r="X109" s="14">
        <v>1</v>
      </c>
      <c r="Y109" s="73" t="s">
        <v>2913</v>
      </c>
      <c r="Z109" s="348"/>
      <c r="AA109" s="348"/>
      <c r="AB109" s="348"/>
      <c r="AC109" s="348"/>
      <c r="AD109" s="348"/>
      <c r="AE109" s="348"/>
      <c r="AF109" s="9">
        <f t="shared" si="12"/>
        <v>6</v>
      </c>
      <c r="AG109" s="9">
        <f t="shared" si="13"/>
        <v>6</v>
      </c>
      <c r="AH109" s="26">
        <f>+AF109/AG109</f>
        <v>1</v>
      </c>
      <c r="AI109" s="26">
        <f>+AF109/F109</f>
        <v>0.5</v>
      </c>
      <c r="AJ109" s="9" t="s">
        <v>4072</v>
      </c>
    </row>
    <row r="110" spans="1:36" ht="15.75" hidden="1" customHeight="1" x14ac:dyDescent="0.25">
      <c r="A110" s="9">
        <v>109</v>
      </c>
      <c r="B110" s="9" t="s">
        <v>90</v>
      </c>
      <c r="C110" s="9" t="s">
        <v>80</v>
      </c>
      <c r="D110" s="9" t="s">
        <v>16</v>
      </c>
      <c r="E110" s="324" t="s">
        <v>84</v>
      </c>
      <c r="F110" s="11">
        <v>1</v>
      </c>
      <c r="G110" s="9" t="s">
        <v>18</v>
      </c>
      <c r="H110" s="9">
        <v>889</v>
      </c>
      <c r="I110" s="9">
        <v>889</v>
      </c>
      <c r="J110" s="61" t="s">
        <v>164</v>
      </c>
      <c r="K110" s="9">
        <v>825</v>
      </c>
      <c r="L110" s="9">
        <v>825</v>
      </c>
      <c r="M110" s="61" t="s">
        <v>164</v>
      </c>
      <c r="N110" s="9">
        <v>1002</v>
      </c>
      <c r="O110" s="9">
        <v>1002</v>
      </c>
      <c r="P110" s="351" t="s">
        <v>2914</v>
      </c>
      <c r="Q110" s="9">
        <v>495</v>
      </c>
      <c r="R110" s="9">
        <v>495</v>
      </c>
      <c r="S110" s="59" t="s">
        <v>3018</v>
      </c>
      <c r="T110" s="37">
        <v>961</v>
      </c>
      <c r="U110" s="5">
        <v>961</v>
      </c>
      <c r="V110" s="315" t="s">
        <v>3621</v>
      </c>
      <c r="W110" s="9">
        <v>1057</v>
      </c>
      <c r="X110" s="9">
        <v>1057</v>
      </c>
      <c r="Y110" s="351" t="s">
        <v>2914</v>
      </c>
      <c r="Z110" s="539"/>
      <c r="AA110" s="539"/>
      <c r="AB110" s="539"/>
      <c r="AC110" s="539"/>
      <c r="AD110" s="539"/>
      <c r="AE110" s="539"/>
      <c r="AF110" s="9">
        <f t="shared" si="12"/>
        <v>5229</v>
      </c>
      <c r="AG110" s="9">
        <f t="shared" si="13"/>
        <v>5229</v>
      </c>
      <c r="AH110" s="26">
        <f>AF110/AG110</f>
        <v>1</v>
      </c>
      <c r="AI110" s="26">
        <f>+AH110/F110</f>
        <v>1</v>
      </c>
      <c r="AJ110" s="9" t="s">
        <v>4072</v>
      </c>
    </row>
    <row r="111" spans="1:36" ht="15.75" hidden="1" customHeight="1" x14ac:dyDescent="0.25">
      <c r="A111" s="9">
        <v>110</v>
      </c>
      <c r="B111" s="9" t="s">
        <v>90</v>
      </c>
      <c r="C111" s="9" t="s">
        <v>80</v>
      </c>
      <c r="D111" s="9" t="s">
        <v>16</v>
      </c>
      <c r="E111" s="59" t="s">
        <v>162</v>
      </c>
      <c r="F111" s="9">
        <v>1</v>
      </c>
      <c r="G111" s="9" t="s">
        <v>89</v>
      </c>
      <c r="H111" s="14">
        <v>0</v>
      </c>
      <c r="I111" s="14">
        <v>0</v>
      </c>
      <c r="J111" s="83" t="s">
        <v>26</v>
      </c>
      <c r="K111" s="14">
        <v>0</v>
      </c>
      <c r="L111" s="14">
        <v>0</v>
      </c>
      <c r="M111" s="83" t="s">
        <v>26</v>
      </c>
      <c r="N111" s="14">
        <v>0</v>
      </c>
      <c r="O111" s="14">
        <v>0</v>
      </c>
      <c r="P111" s="83" t="s">
        <v>26</v>
      </c>
      <c r="Q111" s="14">
        <v>0</v>
      </c>
      <c r="R111" s="14">
        <v>0</v>
      </c>
      <c r="S111" s="83" t="s">
        <v>26</v>
      </c>
      <c r="T111" s="276">
        <v>0</v>
      </c>
      <c r="U111" s="14">
        <v>0</v>
      </c>
      <c r="V111" s="83" t="s">
        <v>26</v>
      </c>
      <c r="W111" s="14">
        <v>0</v>
      </c>
      <c r="X111" s="14">
        <v>0</v>
      </c>
      <c r="Y111" s="83" t="s">
        <v>26</v>
      </c>
      <c r="Z111" s="59"/>
      <c r="AA111" s="59"/>
      <c r="AB111" s="59"/>
      <c r="AC111" s="59"/>
      <c r="AD111" s="59"/>
      <c r="AE111" s="59"/>
      <c r="AF111" s="9">
        <f>H111+K111+N111</f>
        <v>0</v>
      </c>
      <c r="AG111" s="9">
        <f>I111+L111+O111</f>
        <v>0</v>
      </c>
      <c r="AH111" s="26" t="e">
        <f>+AF111/AG111</f>
        <v>#DIV/0!</v>
      </c>
      <c r="AI111" s="26">
        <f>+AF111/F111</f>
        <v>0</v>
      </c>
      <c r="AJ111" s="9" t="s">
        <v>4070</v>
      </c>
    </row>
    <row r="112" spans="1:36" ht="15.75" hidden="1" customHeight="1" x14ac:dyDescent="0.25">
      <c r="A112" s="9">
        <v>111</v>
      </c>
      <c r="B112" s="9" t="s">
        <v>228</v>
      </c>
      <c r="C112" s="9" t="s">
        <v>229</v>
      </c>
      <c r="D112" s="9" t="s">
        <v>16</v>
      </c>
      <c r="E112" s="324" t="s">
        <v>230</v>
      </c>
      <c r="F112" s="20">
        <v>1</v>
      </c>
      <c r="G112" s="24" t="s">
        <v>1224</v>
      </c>
      <c r="H112" s="9">
        <v>8</v>
      </c>
      <c r="I112" s="9">
        <v>8</v>
      </c>
      <c r="J112" s="87" t="s">
        <v>1100</v>
      </c>
      <c r="K112" s="14">
        <v>0</v>
      </c>
      <c r="L112" s="14">
        <v>0</v>
      </c>
      <c r="M112" s="83" t="s">
        <v>26</v>
      </c>
      <c r="N112" s="14">
        <v>0</v>
      </c>
      <c r="O112" s="14">
        <v>0</v>
      </c>
      <c r="P112" s="454" t="s">
        <v>26</v>
      </c>
      <c r="Q112" s="14">
        <v>0</v>
      </c>
      <c r="R112" s="14">
        <v>0</v>
      </c>
      <c r="S112" s="83" t="s">
        <v>26</v>
      </c>
      <c r="T112" s="276">
        <v>0</v>
      </c>
      <c r="U112" s="14">
        <v>0</v>
      </c>
      <c r="V112" s="83" t="s">
        <v>26</v>
      </c>
      <c r="W112" s="14">
        <v>0</v>
      </c>
      <c r="X112" s="14">
        <v>0</v>
      </c>
      <c r="Y112" s="454" t="s">
        <v>26</v>
      </c>
      <c r="Z112" s="441"/>
      <c r="AA112" s="441"/>
      <c r="AB112" s="441"/>
      <c r="AC112" s="441"/>
      <c r="AD112" s="441"/>
      <c r="AE112" s="441"/>
      <c r="AF112" s="9">
        <f t="shared" ref="AF112:AF143" si="16">H112+K112+N112+Q112+T112+W112</f>
        <v>8</v>
      </c>
      <c r="AG112" s="9">
        <f t="shared" ref="AG112:AG143" si="17">I112+L112+O112+R112+U112+X112</f>
        <v>8</v>
      </c>
      <c r="AH112" s="26">
        <f t="shared" ref="AH112:AH151" si="18">AF112/AG112</f>
        <v>1</v>
      </c>
      <c r="AI112" s="26">
        <f t="shared" ref="AI112:AI151" si="19">+AH112/F112</f>
        <v>1</v>
      </c>
      <c r="AJ112" s="9" t="s">
        <v>4072</v>
      </c>
    </row>
    <row r="113" spans="1:36" ht="15.75" hidden="1" customHeight="1" x14ac:dyDescent="0.25">
      <c r="A113" s="9">
        <v>112</v>
      </c>
      <c r="B113" s="9" t="s">
        <v>228</v>
      </c>
      <c r="C113" s="9" t="s">
        <v>229</v>
      </c>
      <c r="D113" s="9" t="s">
        <v>16</v>
      </c>
      <c r="E113" s="324" t="s">
        <v>231</v>
      </c>
      <c r="F113" s="20">
        <v>1</v>
      </c>
      <c r="G113" s="9" t="s">
        <v>18</v>
      </c>
      <c r="H113" s="9">
        <v>1</v>
      </c>
      <c r="I113" s="9">
        <v>1</v>
      </c>
      <c r="J113" s="87" t="s">
        <v>1101</v>
      </c>
      <c r="K113" s="14">
        <v>0</v>
      </c>
      <c r="L113" s="14">
        <v>0</v>
      </c>
      <c r="M113" s="83" t="s">
        <v>26</v>
      </c>
      <c r="N113" s="14">
        <v>0</v>
      </c>
      <c r="O113" s="14">
        <v>0</v>
      </c>
      <c r="P113" s="83" t="s">
        <v>26</v>
      </c>
      <c r="Q113" s="14">
        <v>0</v>
      </c>
      <c r="R113" s="14">
        <v>0</v>
      </c>
      <c r="S113" s="83" t="s">
        <v>26</v>
      </c>
      <c r="T113" s="5">
        <v>4</v>
      </c>
      <c r="U113" s="5">
        <v>4</v>
      </c>
      <c r="V113" s="315" t="s">
        <v>3386</v>
      </c>
      <c r="W113" s="5">
        <v>0</v>
      </c>
      <c r="X113" s="5">
        <v>0</v>
      </c>
      <c r="AF113" s="9">
        <f t="shared" si="16"/>
        <v>5</v>
      </c>
      <c r="AG113" s="9">
        <f t="shared" si="17"/>
        <v>5</v>
      </c>
      <c r="AH113" s="26">
        <f t="shared" si="18"/>
        <v>1</v>
      </c>
      <c r="AI113" s="26">
        <f t="shared" si="19"/>
        <v>1</v>
      </c>
      <c r="AJ113" s="9" t="s">
        <v>4072</v>
      </c>
    </row>
    <row r="114" spans="1:36" ht="15.75" hidden="1" customHeight="1" x14ac:dyDescent="0.25">
      <c r="A114" s="9">
        <v>113</v>
      </c>
      <c r="B114" s="9" t="s">
        <v>228</v>
      </c>
      <c r="C114" s="9" t="s">
        <v>229</v>
      </c>
      <c r="D114" s="9" t="s">
        <v>16</v>
      </c>
      <c r="E114" s="59" t="s">
        <v>232</v>
      </c>
      <c r="F114" s="20">
        <v>1</v>
      </c>
      <c r="G114" s="9" t="s">
        <v>18</v>
      </c>
      <c r="H114" s="14">
        <v>0</v>
      </c>
      <c r="I114" s="14">
        <v>0</v>
      </c>
      <c r="J114" s="83" t="s">
        <v>26</v>
      </c>
      <c r="K114" s="14">
        <v>0</v>
      </c>
      <c r="L114" s="14">
        <v>0</v>
      </c>
      <c r="M114" s="83" t="s">
        <v>26</v>
      </c>
      <c r="N114" s="14">
        <v>0</v>
      </c>
      <c r="O114" s="14">
        <v>0</v>
      </c>
      <c r="P114" s="83" t="s">
        <v>26</v>
      </c>
      <c r="Q114" s="9">
        <v>1</v>
      </c>
      <c r="R114" s="9">
        <v>1</v>
      </c>
      <c r="S114" s="61"/>
      <c r="T114" s="5">
        <v>1</v>
      </c>
      <c r="U114" s="5">
        <v>1</v>
      </c>
      <c r="V114" s="315" t="s">
        <v>3387</v>
      </c>
      <c r="W114" s="5">
        <v>2</v>
      </c>
      <c r="X114" s="5">
        <v>2</v>
      </c>
      <c r="AF114" s="9">
        <f t="shared" si="16"/>
        <v>4</v>
      </c>
      <c r="AG114" s="9">
        <f t="shared" si="17"/>
        <v>4</v>
      </c>
      <c r="AH114" s="26">
        <f t="shared" si="18"/>
        <v>1</v>
      </c>
      <c r="AI114" s="26">
        <f t="shared" si="19"/>
        <v>1</v>
      </c>
      <c r="AJ114" s="9" t="s">
        <v>4072</v>
      </c>
    </row>
    <row r="115" spans="1:36" ht="15.75" hidden="1" customHeight="1" x14ac:dyDescent="0.25">
      <c r="A115" s="9">
        <v>114</v>
      </c>
      <c r="B115" s="9" t="s">
        <v>228</v>
      </c>
      <c r="C115" s="9" t="s">
        <v>233</v>
      </c>
      <c r="D115" s="9" t="s">
        <v>16</v>
      </c>
      <c r="E115" s="324" t="s">
        <v>234</v>
      </c>
      <c r="F115" s="20">
        <v>1</v>
      </c>
      <c r="G115" s="9" t="s">
        <v>18</v>
      </c>
      <c r="H115" s="9">
        <v>1</v>
      </c>
      <c r="I115" s="9">
        <v>1</v>
      </c>
      <c r="J115" s="87" t="s">
        <v>1102</v>
      </c>
      <c r="K115" s="9">
        <v>1</v>
      </c>
      <c r="L115" s="9">
        <v>1</v>
      </c>
      <c r="M115" s="84" t="s">
        <v>1102</v>
      </c>
      <c r="N115" s="9">
        <v>1</v>
      </c>
      <c r="O115" s="9">
        <v>1</v>
      </c>
      <c r="P115" s="85"/>
      <c r="Q115" s="9">
        <v>1</v>
      </c>
      <c r="R115" s="9">
        <v>1</v>
      </c>
      <c r="S115" s="61"/>
      <c r="T115" s="37">
        <v>1</v>
      </c>
      <c r="U115" s="5">
        <v>1</v>
      </c>
      <c r="V115" s="315" t="s">
        <v>3388</v>
      </c>
      <c r="W115" s="5">
        <v>1</v>
      </c>
      <c r="X115" s="5">
        <v>1</v>
      </c>
      <c r="AF115" s="9">
        <f t="shared" si="16"/>
        <v>6</v>
      </c>
      <c r="AG115" s="9">
        <f t="shared" si="17"/>
        <v>6</v>
      </c>
      <c r="AH115" s="26">
        <f t="shared" si="18"/>
        <v>1</v>
      </c>
      <c r="AI115" s="26">
        <f t="shared" si="19"/>
        <v>1</v>
      </c>
      <c r="AJ115" s="9" t="s">
        <v>4072</v>
      </c>
    </row>
    <row r="116" spans="1:36" ht="15.75" hidden="1" customHeight="1" x14ac:dyDescent="0.25">
      <c r="A116" s="9">
        <v>115</v>
      </c>
      <c r="B116" s="9" t="s">
        <v>228</v>
      </c>
      <c r="C116" s="9" t="s">
        <v>233</v>
      </c>
      <c r="D116" s="9" t="s">
        <v>16</v>
      </c>
      <c r="E116" s="59" t="s">
        <v>235</v>
      </c>
      <c r="F116" s="20">
        <v>1</v>
      </c>
      <c r="G116" s="9" t="s">
        <v>18</v>
      </c>
      <c r="H116" s="14">
        <v>0</v>
      </c>
      <c r="I116" s="14">
        <v>0</v>
      </c>
      <c r="J116" s="83" t="s">
        <v>26</v>
      </c>
      <c r="K116" s="14">
        <v>0</v>
      </c>
      <c r="L116" s="14">
        <v>0</v>
      </c>
      <c r="M116" s="83" t="s">
        <v>26</v>
      </c>
      <c r="N116" s="9">
        <v>647</v>
      </c>
      <c r="O116" s="9">
        <v>647</v>
      </c>
      <c r="P116" s="85"/>
      <c r="Q116" s="14">
        <v>0</v>
      </c>
      <c r="R116" s="14">
        <v>0</v>
      </c>
      <c r="S116" s="83" t="s">
        <v>26</v>
      </c>
      <c r="T116" s="276">
        <v>0</v>
      </c>
      <c r="U116" s="14">
        <v>0</v>
      </c>
      <c r="V116" s="83" t="s">
        <v>26</v>
      </c>
      <c r="W116" s="5">
        <v>643</v>
      </c>
      <c r="X116" s="5">
        <v>643</v>
      </c>
      <c r="AF116" s="9">
        <f t="shared" si="16"/>
        <v>1290</v>
      </c>
      <c r="AG116" s="9">
        <f t="shared" si="17"/>
        <v>1290</v>
      </c>
      <c r="AH116" s="26">
        <f t="shared" si="18"/>
        <v>1</v>
      </c>
      <c r="AI116" s="26">
        <f t="shared" si="19"/>
        <v>1</v>
      </c>
      <c r="AJ116" s="9" t="s">
        <v>4072</v>
      </c>
    </row>
    <row r="117" spans="1:36" ht="15.75" hidden="1" customHeight="1" x14ac:dyDescent="0.25">
      <c r="A117" s="9">
        <v>116</v>
      </c>
      <c r="B117" s="9" t="s">
        <v>228</v>
      </c>
      <c r="C117" s="9" t="s">
        <v>233</v>
      </c>
      <c r="D117" s="9" t="s">
        <v>16</v>
      </c>
      <c r="E117" s="59" t="s">
        <v>236</v>
      </c>
      <c r="F117" s="20">
        <v>1</v>
      </c>
      <c r="G117" s="9" t="s">
        <v>18</v>
      </c>
      <c r="H117" s="14">
        <v>0</v>
      </c>
      <c r="I117" s="14">
        <v>0</v>
      </c>
      <c r="J117" s="83" t="s">
        <v>26</v>
      </c>
      <c r="K117" s="14">
        <v>0</v>
      </c>
      <c r="L117" s="14">
        <v>0</v>
      </c>
      <c r="M117" s="83" t="s">
        <v>26</v>
      </c>
      <c r="N117" s="9">
        <v>1</v>
      </c>
      <c r="O117" s="9">
        <v>1</v>
      </c>
      <c r="P117" s="85"/>
      <c r="Q117" s="14">
        <v>0</v>
      </c>
      <c r="R117" s="14">
        <v>0</v>
      </c>
      <c r="S117" s="83" t="s">
        <v>26</v>
      </c>
      <c r="T117" s="276">
        <v>0</v>
      </c>
      <c r="U117" s="14">
        <v>0</v>
      </c>
      <c r="V117" s="83" t="s">
        <v>26</v>
      </c>
      <c r="W117" s="5">
        <v>3</v>
      </c>
      <c r="X117" s="5">
        <v>3</v>
      </c>
      <c r="AF117" s="9">
        <f t="shared" si="16"/>
        <v>4</v>
      </c>
      <c r="AG117" s="9">
        <f t="shared" si="17"/>
        <v>4</v>
      </c>
      <c r="AH117" s="26">
        <f t="shared" si="18"/>
        <v>1</v>
      </c>
      <c r="AI117" s="26">
        <f t="shared" si="19"/>
        <v>1</v>
      </c>
      <c r="AJ117" s="9" t="s">
        <v>4072</v>
      </c>
    </row>
    <row r="118" spans="1:36" ht="15.75" hidden="1" customHeight="1" x14ac:dyDescent="0.25">
      <c r="A118" s="9">
        <v>117</v>
      </c>
      <c r="B118" s="9" t="s">
        <v>228</v>
      </c>
      <c r="C118" s="9" t="s">
        <v>233</v>
      </c>
      <c r="D118" s="9" t="s">
        <v>16</v>
      </c>
      <c r="E118" s="324" t="s">
        <v>237</v>
      </c>
      <c r="F118" s="20">
        <v>1</v>
      </c>
      <c r="G118" s="9" t="s">
        <v>18</v>
      </c>
      <c r="H118" s="9">
        <v>131</v>
      </c>
      <c r="I118" s="9">
        <v>131</v>
      </c>
      <c r="J118" s="87" t="s">
        <v>1103</v>
      </c>
      <c r="K118" s="9">
        <v>131</v>
      </c>
      <c r="L118" s="9">
        <v>131</v>
      </c>
      <c r="M118" s="84" t="s">
        <v>1103</v>
      </c>
      <c r="N118" s="9">
        <v>131</v>
      </c>
      <c r="O118" s="9">
        <v>131</v>
      </c>
      <c r="P118" s="85"/>
      <c r="Q118" s="9">
        <v>131</v>
      </c>
      <c r="R118" s="9">
        <v>131</v>
      </c>
      <c r="S118" s="61"/>
      <c r="T118" s="5">
        <v>131</v>
      </c>
      <c r="U118" s="5">
        <v>131</v>
      </c>
      <c r="V118" s="315" t="s">
        <v>3389</v>
      </c>
      <c r="W118" s="5">
        <v>131</v>
      </c>
      <c r="X118" s="5">
        <v>131</v>
      </c>
      <c r="AF118" s="9">
        <f t="shared" si="16"/>
        <v>786</v>
      </c>
      <c r="AG118" s="9">
        <f t="shared" si="17"/>
        <v>786</v>
      </c>
      <c r="AH118" s="26">
        <f t="shared" si="18"/>
        <v>1</v>
      </c>
      <c r="AI118" s="26">
        <f t="shared" si="19"/>
        <v>1</v>
      </c>
      <c r="AJ118" s="9" t="s">
        <v>4072</v>
      </c>
    </row>
    <row r="119" spans="1:36" ht="15.75" hidden="1" customHeight="1" x14ac:dyDescent="0.25">
      <c r="A119" s="9">
        <v>118</v>
      </c>
      <c r="B119" s="9" t="s">
        <v>228</v>
      </c>
      <c r="C119" s="9" t="s">
        <v>233</v>
      </c>
      <c r="D119" s="9" t="s">
        <v>16</v>
      </c>
      <c r="E119" s="324" t="s">
        <v>238</v>
      </c>
      <c r="F119" s="20">
        <v>1</v>
      </c>
      <c r="G119" s="9" t="s">
        <v>18</v>
      </c>
      <c r="H119" s="9">
        <v>17</v>
      </c>
      <c r="I119" s="9">
        <v>17</v>
      </c>
      <c r="J119" s="87" t="s">
        <v>1104</v>
      </c>
      <c r="K119" s="9">
        <v>153</v>
      </c>
      <c r="L119" s="9">
        <v>153</v>
      </c>
      <c r="M119" s="84" t="s">
        <v>1104</v>
      </c>
      <c r="N119" s="9">
        <v>55</v>
      </c>
      <c r="O119" s="9">
        <v>55</v>
      </c>
      <c r="P119" s="85"/>
      <c r="Q119" s="9">
        <v>82</v>
      </c>
      <c r="R119" s="9">
        <v>82</v>
      </c>
      <c r="S119" s="61"/>
      <c r="T119" s="5">
        <v>7524</v>
      </c>
      <c r="U119" s="5">
        <v>7524</v>
      </c>
      <c r="V119" s="315" t="s">
        <v>3390</v>
      </c>
      <c r="W119" s="5">
        <v>138</v>
      </c>
      <c r="X119" s="5">
        <v>138</v>
      </c>
      <c r="AF119" s="9">
        <f t="shared" si="16"/>
        <v>7969</v>
      </c>
      <c r="AG119" s="9">
        <f t="shared" si="17"/>
        <v>7969</v>
      </c>
      <c r="AH119" s="26">
        <f t="shared" si="18"/>
        <v>1</v>
      </c>
      <c r="AI119" s="26">
        <f t="shared" si="19"/>
        <v>1</v>
      </c>
      <c r="AJ119" s="9" t="s">
        <v>4072</v>
      </c>
    </row>
    <row r="120" spans="1:36" ht="15.75" hidden="1" customHeight="1" x14ac:dyDescent="0.25">
      <c r="A120" s="9">
        <v>119</v>
      </c>
      <c r="B120" s="9" t="s">
        <v>228</v>
      </c>
      <c r="C120" s="9" t="s">
        <v>233</v>
      </c>
      <c r="D120" s="9" t="s">
        <v>16</v>
      </c>
      <c r="E120" s="324" t="s">
        <v>239</v>
      </c>
      <c r="F120" s="20">
        <v>1</v>
      </c>
      <c r="G120" s="9" t="s">
        <v>18</v>
      </c>
      <c r="H120" s="9">
        <v>20</v>
      </c>
      <c r="I120" s="9">
        <v>20</v>
      </c>
      <c r="J120" s="87" t="s">
        <v>1105</v>
      </c>
      <c r="K120" s="9">
        <v>9</v>
      </c>
      <c r="L120" s="9">
        <v>9</v>
      </c>
      <c r="M120" s="84" t="s">
        <v>1105</v>
      </c>
      <c r="N120" s="9">
        <v>17</v>
      </c>
      <c r="O120" s="9">
        <v>17</v>
      </c>
      <c r="P120" s="85"/>
      <c r="Q120" s="9">
        <v>14</v>
      </c>
      <c r="R120" s="9">
        <v>14</v>
      </c>
      <c r="S120" s="61"/>
      <c r="T120" s="37">
        <v>14</v>
      </c>
      <c r="U120" s="5">
        <v>14</v>
      </c>
      <c r="V120" s="315" t="s">
        <v>3391</v>
      </c>
      <c r="W120" s="5">
        <v>8</v>
      </c>
      <c r="X120" s="5">
        <v>8</v>
      </c>
      <c r="AF120" s="9">
        <f t="shared" si="16"/>
        <v>82</v>
      </c>
      <c r="AG120" s="9">
        <f t="shared" si="17"/>
        <v>82</v>
      </c>
      <c r="AH120" s="26">
        <f t="shared" si="18"/>
        <v>1</v>
      </c>
      <c r="AI120" s="26">
        <f t="shared" si="19"/>
        <v>1</v>
      </c>
      <c r="AJ120" s="9" t="s">
        <v>4072</v>
      </c>
    </row>
    <row r="121" spans="1:36" ht="15.75" hidden="1" customHeight="1" x14ac:dyDescent="0.25">
      <c r="A121" s="9">
        <v>120</v>
      </c>
      <c r="B121" s="9" t="s">
        <v>228</v>
      </c>
      <c r="C121" s="9" t="s">
        <v>240</v>
      </c>
      <c r="D121" s="9" t="s">
        <v>16</v>
      </c>
      <c r="E121" s="324" t="s">
        <v>241</v>
      </c>
      <c r="F121" s="20">
        <v>1</v>
      </c>
      <c r="G121" s="9" t="s">
        <v>18</v>
      </c>
      <c r="H121" s="9">
        <v>5</v>
      </c>
      <c r="I121" s="9">
        <v>5</v>
      </c>
      <c r="J121" s="87" t="s">
        <v>1106</v>
      </c>
      <c r="K121" s="9">
        <v>9</v>
      </c>
      <c r="L121" s="9">
        <v>9</v>
      </c>
      <c r="M121" s="84" t="s">
        <v>1106</v>
      </c>
      <c r="N121" s="9">
        <v>6</v>
      </c>
      <c r="O121" s="9">
        <v>6</v>
      </c>
      <c r="P121" s="85"/>
      <c r="Q121" s="9">
        <v>6</v>
      </c>
      <c r="R121" s="9">
        <v>6</v>
      </c>
      <c r="S121" s="61"/>
      <c r="T121" s="37">
        <v>11</v>
      </c>
      <c r="U121" s="5">
        <v>11</v>
      </c>
      <c r="V121" s="315" t="s">
        <v>3392</v>
      </c>
      <c r="W121" s="5">
        <v>8</v>
      </c>
      <c r="X121" s="5">
        <v>8</v>
      </c>
      <c r="AF121" s="9">
        <f t="shared" si="16"/>
        <v>45</v>
      </c>
      <c r="AG121" s="9">
        <f t="shared" si="17"/>
        <v>45</v>
      </c>
      <c r="AH121" s="26">
        <f t="shared" si="18"/>
        <v>1</v>
      </c>
      <c r="AI121" s="26">
        <f t="shared" si="19"/>
        <v>1</v>
      </c>
      <c r="AJ121" s="9" t="s">
        <v>4072</v>
      </c>
    </row>
    <row r="122" spans="1:36" ht="15.75" hidden="1" customHeight="1" x14ac:dyDescent="0.25">
      <c r="A122" s="9">
        <v>121</v>
      </c>
      <c r="B122" s="9" t="s">
        <v>228</v>
      </c>
      <c r="C122" s="9" t="s">
        <v>240</v>
      </c>
      <c r="D122" s="9" t="s">
        <v>16</v>
      </c>
      <c r="E122" s="324" t="s">
        <v>242</v>
      </c>
      <c r="F122" s="20">
        <v>1</v>
      </c>
      <c r="G122" s="9" t="s">
        <v>18</v>
      </c>
      <c r="H122" s="9">
        <v>2</v>
      </c>
      <c r="I122" s="9">
        <v>2</v>
      </c>
      <c r="J122" s="87" t="s">
        <v>1107</v>
      </c>
      <c r="K122" s="9">
        <v>7</v>
      </c>
      <c r="L122" s="9">
        <v>7</v>
      </c>
      <c r="M122" s="84" t="s">
        <v>1107</v>
      </c>
      <c r="N122" s="9">
        <v>6</v>
      </c>
      <c r="O122" s="9">
        <v>6</v>
      </c>
      <c r="P122" s="85"/>
      <c r="Q122" s="14">
        <v>0</v>
      </c>
      <c r="R122" s="14">
        <v>0</v>
      </c>
      <c r="S122" s="83" t="s">
        <v>26</v>
      </c>
      <c r="T122" s="276">
        <v>0</v>
      </c>
      <c r="U122" s="14">
        <v>0</v>
      </c>
      <c r="V122" s="83" t="s">
        <v>26</v>
      </c>
      <c r="W122" s="5">
        <v>18</v>
      </c>
      <c r="X122" s="5">
        <v>18</v>
      </c>
      <c r="AF122" s="9">
        <f t="shared" si="16"/>
        <v>33</v>
      </c>
      <c r="AG122" s="9">
        <f t="shared" si="17"/>
        <v>33</v>
      </c>
      <c r="AH122" s="26">
        <f t="shared" si="18"/>
        <v>1</v>
      </c>
      <c r="AI122" s="26">
        <f t="shared" si="19"/>
        <v>1</v>
      </c>
      <c r="AJ122" s="9" t="s">
        <v>4072</v>
      </c>
    </row>
    <row r="123" spans="1:36" ht="15.75" hidden="1" customHeight="1" x14ac:dyDescent="0.25">
      <c r="A123" s="9">
        <v>122</v>
      </c>
      <c r="B123" s="9" t="s">
        <v>228</v>
      </c>
      <c r="C123" s="9" t="s">
        <v>240</v>
      </c>
      <c r="D123" s="9" t="s">
        <v>16</v>
      </c>
      <c r="E123" s="59" t="s">
        <v>243</v>
      </c>
      <c r="F123" s="20">
        <v>1</v>
      </c>
      <c r="G123" s="9" t="s">
        <v>18</v>
      </c>
      <c r="H123" s="14">
        <v>0</v>
      </c>
      <c r="I123" s="14">
        <v>0</v>
      </c>
      <c r="J123" s="83" t="s">
        <v>26</v>
      </c>
      <c r="K123" s="14">
        <v>0</v>
      </c>
      <c r="L123" s="14">
        <v>0</v>
      </c>
      <c r="M123" s="83" t="s">
        <v>26</v>
      </c>
      <c r="N123" s="9">
        <v>1</v>
      </c>
      <c r="O123" s="9">
        <v>1</v>
      </c>
      <c r="P123" s="85"/>
      <c r="Q123" s="14">
        <v>0</v>
      </c>
      <c r="R123" s="14">
        <v>0</v>
      </c>
      <c r="S123" s="83" t="s">
        <v>26</v>
      </c>
      <c r="T123" s="276">
        <v>0</v>
      </c>
      <c r="U123" s="14">
        <v>0</v>
      </c>
      <c r="V123" s="83" t="s">
        <v>26</v>
      </c>
      <c r="W123" s="5">
        <v>0</v>
      </c>
      <c r="X123" s="5">
        <v>0</v>
      </c>
      <c r="AF123" s="9">
        <f t="shared" si="16"/>
        <v>1</v>
      </c>
      <c r="AG123" s="9">
        <f t="shared" si="17"/>
        <v>1</v>
      </c>
      <c r="AH123" s="26">
        <f t="shared" si="18"/>
        <v>1</v>
      </c>
      <c r="AI123" s="26">
        <f t="shared" si="19"/>
        <v>1</v>
      </c>
      <c r="AJ123" s="9" t="s">
        <v>4072</v>
      </c>
    </row>
    <row r="124" spans="1:36" ht="15.75" hidden="1" customHeight="1" x14ac:dyDescent="0.25">
      <c r="A124" s="9">
        <v>123</v>
      </c>
      <c r="B124" s="9" t="s">
        <v>228</v>
      </c>
      <c r="C124" s="9" t="s">
        <v>240</v>
      </c>
      <c r="D124" s="9" t="s">
        <v>16</v>
      </c>
      <c r="E124" s="59" t="s">
        <v>244</v>
      </c>
      <c r="F124" s="20">
        <v>1</v>
      </c>
      <c r="G124" s="9" t="s">
        <v>18</v>
      </c>
      <c r="H124" s="14">
        <v>0</v>
      </c>
      <c r="I124" s="14">
        <v>0</v>
      </c>
      <c r="J124" s="83" t="s">
        <v>26</v>
      </c>
      <c r="K124" s="14">
        <v>0</v>
      </c>
      <c r="L124" s="14">
        <v>0</v>
      </c>
      <c r="M124" s="83" t="s">
        <v>26</v>
      </c>
      <c r="N124" s="14">
        <v>0</v>
      </c>
      <c r="O124" s="14">
        <v>0</v>
      </c>
      <c r="P124" s="83" t="s">
        <v>26</v>
      </c>
      <c r="Q124" s="14">
        <v>0</v>
      </c>
      <c r="R124" s="14">
        <v>0</v>
      </c>
      <c r="S124" s="83" t="s">
        <v>26</v>
      </c>
      <c r="T124" s="14">
        <v>0</v>
      </c>
      <c r="U124" s="14">
        <v>0</v>
      </c>
      <c r="V124" s="83" t="s">
        <v>26</v>
      </c>
      <c r="W124" s="5">
        <v>15</v>
      </c>
      <c r="X124" s="5">
        <v>15</v>
      </c>
      <c r="AF124" s="9">
        <f t="shared" si="16"/>
        <v>15</v>
      </c>
      <c r="AG124" s="9">
        <f t="shared" si="17"/>
        <v>15</v>
      </c>
      <c r="AH124" s="26">
        <f t="shared" si="18"/>
        <v>1</v>
      </c>
      <c r="AI124" s="26">
        <f t="shared" si="19"/>
        <v>1</v>
      </c>
      <c r="AJ124" s="9" t="s">
        <v>4072</v>
      </c>
    </row>
    <row r="125" spans="1:36" ht="15.75" hidden="1" customHeight="1" x14ac:dyDescent="0.25">
      <c r="A125" s="9">
        <v>124</v>
      </c>
      <c r="B125" s="9" t="s">
        <v>228</v>
      </c>
      <c r="C125" s="9" t="s">
        <v>245</v>
      </c>
      <c r="D125" s="9" t="s">
        <v>16</v>
      </c>
      <c r="E125" s="324" t="s">
        <v>246</v>
      </c>
      <c r="F125" s="20">
        <v>1</v>
      </c>
      <c r="G125" s="9" t="s">
        <v>18</v>
      </c>
      <c r="H125" s="9">
        <v>86</v>
      </c>
      <c r="I125" s="9">
        <v>86</v>
      </c>
      <c r="J125" s="87" t="s">
        <v>1109</v>
      </c>
      <c r="K125" s="9">
        <v>93</v>
      </c>
      <c r="L125" s="9">
        <v>93</v>
      </c>
      <c r="M125" s="84" t="s">
        <v>1109</v>
      </c>
      <c r="N125" s="9">
        <v>98</v>
      </c>
      <c r="O125" s="9">
        <v>98</v>
      </c>
      <c r="P125" s="85"/>
      <c r="Q125" s="9">
        <v>99</v>
      </c>
      <c r="R125" s="9">
        <v>99</v>
      </c>
      <c r="S125" s="61"/>
      <c r="T125" s="5">
        <v>153</v>
      </c>
      <c r="U125" s="5">
        <v>153</v>
      </c>
      <c r="V125" s="315" t="s">
        <v>3393</v>
      </c>
      <c r="W125" s="5">
        <v>129</v>
      </c>
      <c r="X125" s="5">
        <v>129</v>
      </c>
      <c r="Y125" s="315" t="s">
        <v>3874</v>
      </c>
      <c r="AF125" s="9">
        <f t="shared" si="16"/>
        <v>658</v>
      </c>
      <c r="AG125" s="9">
        <f t="shared" si="17"/>
        <v>658</v>
      </c>
      <c r="AH125" s="26">
        <f t="shared" si="18"/>
        <v>1</v>
      </c>
      <c r="AI125" s="26">
        <f t="shared" si="19"/>
        <v>1</v>
      </c>
      <c r="AJ125" s="9" t="s">
        <v>4072</v>
      </c>
    </row>
    <row r="126" spans="1:36" ht="15.75" hidden="1" customHeight="1" x14ac:dyDescent="0.25">
      <c r="A126" s="9">
        <v>125</v>
      </c>
      <c r="B126" s="9" t="s">
        <v>228</v>
      </c>
      <c r="C126" s="9" t="s">
        <v>245</v>
      </c>
      <c r="D126" s="9" t="s">
        <v>16</v>
      </c>
      <c r="E126" s="59" t="s">
        <v>247</v>
      </c>
      <c r="F126" s="20">
        <v>1</v>
      </c>
      <c r="G126" s="9" t="s">
        <v>18</v>
      </c>
      <c r="H126" s="9">
        <v>6</v>
      </c>
      <c r="I126" s="9">
        <v>6</v>
      </c>
      <c r="J126" s="87" t="s">
        <v>1110</v>
      </c>
      <c r="K126" s="9">
        <v>1</v>
      </c>
      <c r="L126" s="9">
        <v>1</v>
      </c>
      <c r="M126" s="84" t="s">
        <v>1110</v>
      </c>
      <c r="N126" s="9">
        <v>3</v>
      </c>
      <c r="O126" s="9">
        <v>3</v>
      </c>
      <c r="P126" s="85"/>
      <c r="Q126" s="9">
        <v>2</v>
      </c>
      <c r="R126" s="9">
        <v>2</v>
      </c>
      <c r="S126" s="61"/>
      <c r="T126" s="5">
        <v>2</v>
      </c>
      <c r="U126" s="5">
        <v>2</v>
      </c>
      <c r="V126" s="315" t="s">
        <v>3394</v>
      </c>
      <c r="W126" s="5">
        <v>0</v>
      </c>
      <c r="X126" s="5">
        <v>0</v>
      </c>
      <c r="Y126" s="315" t="s">
        <v>3875</v>
      </c>
      <c r="AF126" s="9">
        <f t="shared" si="16"/>
        <v>14</v>
      </c>
      <c r="AG126" s="9">
        <f t="shared" si="17"/>
        <v>14</v>
      </c>
      <c r="AH126" s="26">
        <f t="shared" si="18"/>
        <v>1</v>
      </c>
      <c r="AI126" s="26">
        <f t="shared" si="19"/>
        <v>1</v>
      </c>
      <c r="AJ126" s="9" t="s">
        <v>4072</v>
      </c>
    </row>
    <row r="127" spans="1:36" ht="15.75" hidden="1" customHeight="1" x14ac:dyDescent="0.25">
      <c r="A127" s="9">
        <v>126</v>
      </c>
      <c r="B127" s="9" t="s">
        <v>228</v>
      </c>
      <c r="C127" s="9" t="s">
        <v>245</v>
      </c>
      <c r="D127" s="9" t="s">
        <v>16</v>
      </c>
      <c r="E127" s="324" t="s">
        <v>248</v>
      </c>
      <c r="F127" s="20">
        <v>1</v>
      </c>
      <c r="G127" s="9" t="s">
        <v>18</v>
      </c>
      <c r="H127" s="9">
        <v>758</v>
      </c>
      <c r="I127" s="9">
        <v>823</v>
      </c>
      <c r="J127" s="87" t="s">
        <v>1111</v>
      </c>
      <c r="K127" s="9">
        <v>692</v>
      </c>
      <c r="L127" s="9">
        <v>822</v>
      </c>
      <c r="M127" s="84" t="s">
        <v>1111</v>
      </c>
      <c r="N127" s="9">
        <v>803</v>
      </c>
      <c r="O127" s="9">
        <v>822</v>
      </c>
      <c r="P127" s="85"/>
      <c r="Q127" s="9">
        <v>766</v>
      </c>
      <c r="R127" s="9">
        <v>822</v>
      </c>
      <c r="S127" s="61"/>
      <c r="T127" s="37">
        <v>794</v>
      </c>
      <c r="U127" s="5">
        <v>822</v>
      </c>
      <c r="V127" s="315" t="s">
        <v>3395</v>
      </c>
      <c r="W127" s="5">
        <v>782</v>
      </c>
      <c r="X127" s="5">
        <v>822</v>
      </c>
      <c r="Y127" s="315" t="s">
        <v>3876</v>
      </c>
      <c r="AF127" s="9">
        <f t="shared" si="16"/>
        <v>4595</v>
      </c>
      <c r="AG127" s="9">
        <f t="shared" si="17"/>
        <v>4933</v>
      </c>
      <c r="AH127" s="26">
        <f t="shared" si="18"/>
        <v>0.93148185688222174</v>
      </c>
      <c r="AI127" s="26">
        <f t="shared" si="19"/>
        <v>0.93148185688222174</v>
      </c>
      <c r="AJ127" s="9" t="s">
        <v>4072</v>
      </c>
    </row>
    <row r="128" spans="1:36" ht="15.75" hidden="1" customHeight="1" x14ac:dyDescent="0.25">
      <c r="A128" s="9">
        <v>127</v>
      </c>
      <c r="B128" s="9" t="s">
        <v>228</v>
      </c>
      <c r="C128" s="9" t="s">
        <v>245</v>
      </c>
      <c r="D128" s="9" t="s">
        <v>16</v>
      </c>
      <c r="E128" s="59" t="s">
        <v>249</v>
      </c>
      <c r="F128" s="20">
        <v>1</v>
      </c>
      <c r="G128" s="9" t="s">
        <v>18</v>
      </c>
      <c r="H128" s="14">
        <v>0</v>
      </c>
      <c r="I128" s="14">
        <v>0</v>
      </c>
      <c r="J128" s="83" t="s">
        <v>26</v>
      </c>
      <c r="K128" s="14">
        <v>0</v>
      </c>
      <c r="L128" s="14">
        <v>0</v>
      </c>
      <c r="M128" s="83" t="s">
        <v>26</v>
      </c>
      <c r="N128" s="14">
        <v>0</v>
      </c>
      <c r="O128" s="14">
        <v>0</v>
      </c>
      <c r="P128" s="83" t="s">
        <v>26</v>
      </c>
      <c r="Q128" s="14">
        <v>0</v>
      </c>
      <c r="R128" s="14">
        <v>0</v>
      </c>
      <c r="S128" s="83" t="s">
        <v>26</v>
      </c>
      <c r="T128" s="276">
        <v>0</v>
      </c>
      <c r="U128" s="14">
        <v>0</v>
      </c>
      <c r="V128" s="83" t="s">
        <v>26</v>
      </c>
      <c r="W128" s="14">
        <v>0</v>
      </c>
      <c r="X128" s="14">
        <v>0</v>
      </c>
      <c r="Y128" s="83" t="s">
        <v>26</v>
      </c>
      <c r="Z128" s="59"/>
      <c r="AA128" s="59"/>
      <c r="AB128" s="59"/>
      <c r="AC128" s="59"/>
      <c r="AD128" s="59"/>
      <c r="AE128" s="59"/>
      <c r="AF128" s="9">
        <f t="shared" si="16"/>
        <v>0</v>
      </c>
      <c r="AG128" s="9">
        <f t="shared" si="17"/>
        <v>0</v>
      </c>
      <c r="AH128" s="26" t="e">
        <f t="shared" si="18"/>
        <v>#DIV/0!</v>
      </c>
      <c r="AI128" s="26" t="e">
        <f t="shared" si="19"/>
        <v>#DIV/0!</v>
      </c>
      <c r="AJ128" s="9" t="s">
        <v>4070</v>
      </c>
    </row>
    <row r="129" spans="1:36" ht="15.75" hidden="1" customHeight="1" x14ac:dyDescent="0.25">
      <c r="A129" s="9">
        <v>128</v>
      </c>
      <c r="B129" s="9" t="s">
        <v>228</v>
      </c>
      <c r="C129" s="9" t="s">
        <v>80</v>
      </c>
      <c r="D129" s="9" t="s">
        <v>16</v>
      </c>
      <c r="E129" s="324" t="s">
        <v>250</v>
      </c>
      <c r="F129" s="20">
        <v>1</v>
      </c>
      <c r="G129" s="9" t="s">
        <v>18</v>
      </c>
      <c r="H129" s="14">
        <v>0</v>
      </c>
      <c r="I129" s="14">
        <v>0</v>
      </c>
      <c r="J129" s="83" t="s">
        <v>26</v>
      </c>
      <c r="K129" s="9">
        <v>1</v>
      </c>
      <c r="L129" s="9">
        <v>1</v>
      </c>
      <c r="M129" s="84" t="s">
        <v>1119</v>
      </c>
      <c r="N129" s="9">
        <v>1</v>
      </c>
      <c r="O129" s="9">
        <v>1</v>
      </c>
      <c r="P129" s="85"/>
      <c r="Q129" s="14">
        <v>0</v>
      </c>
      <c r="R129" s="14">
        <v>0</v>
      </c>
      <c r="S129" s="83" t="s">
        <v>26</v>
      </c>
      <c r="T129" s="37">
        <v>2</v>
      </c>
      <c r="U129" s="5">
        <v>2</v>
      </c>
      <c r="V129" s="315" t="s">
        <v>3396</v>
      </c>
      <c r="W129" s="5">
        <v>0</v>
      </c>
      <c r="X129" s="5">
        <v>0</v>
      </c>
      <c r="AF129" s="9">
        <f t="shared" si="16"/>
        <v>4</v>
      </c>
      <c r="AG129" s="9">
        <f t="shared" si="17"/>
        <v>4</v>
      </c>
      <c r="AH129" s="26">
        <f t="shared" si="18"/>
        <v>1</v>
      </c>
      <c r="AI129" s="26">
        <f t="shared" si="19"/>
        <v>1</v>
      </c>
      <c r="AJ129" s="9" t="s">
        <v>4072</v>
      </c>
    </row>
    <row r="130" spans="1:36" ht="15.75" hidden="1" customHeight="1" x14ac:dyDescent="0.25">
      <c r="A130" s="9">
        <v>129</v>
      </c>
      <c r="B130" s="9" t="s">
        <v>228</v>
      </c>
      <c r="C130" s="9" t="s">
        <v>80</v>
      </c>
      <c r="D130" s="9" t="s">
        <v>16</v>
      </c>
      <c r="E130" s="324" t="s">
        <v>251</v>
      </c>
      <c r="F130" s="20">
        <v>1</v>
      </c>
      <c r="G130" s="9" t="s">
        <v>18</v>
      </c>
      <c r="H130" s="9">
        <v>26</v>
      </c>
      <c r="I130" s="9">
        <v>26</v>
      </c>
      <c r="J130" s="87" t="s">
        <v>1112</v>
      </c>
      <c r="K130" s="9">
        <v>15</v>
      </c>
      <c r="L130" s="9">
        <v>15</v>
      </c>
      <c r="M130" s="84" t="s">
        <v>1112</v>
      </c>
      <c r="N130" s="9">
        <v>20</v>
      </c>
      <c r="O130" s="9">
        <v>20</v>
      </c>
      <c r="P130" s="85"/>
      <c r="Q130" s="9">
        <v>13</v>
      </c>
      <c r="R130" s="9">
        <v>13</v>
      </c>
      <c r="S130" s="61"/>
      <c r="T130" s="5">
        <v>25</v>
      </c>
      <c r="U130" s="5">
        <v>25</v>
      </c>
      <c r="V130" s="315" t="s">
        <v>3397</v>
      </c>
      <c r="W130" s="5">
        <v>27</v>
      </c>
      <c r="X130" s="5">
        <v>27</v>
      </c>
      <c r="AF130" s="9">
        <f t="shared" si="16"/>
        <v>126</v>
      </c>
      <c r="AG130" s="9">
        <f t="shared" si="17"/>
        <v>126</v>
      </c>
      <c r="AH130" s="26">
        <f t="shared" si="18"/>
        <v>1</v>
      </c>
      <c r="AI130" s="26">
        <f t="shared" si="19"/>
        <v>1</v>
      </c>
      <c r="AJ130" s="9" t="s">
        <v>4072</v>
      </c>
    </row>
    <row r="131" spans="1:36" ht="15.75" hidden="1" customHeight="1" x14ac:dyDescent="0.25">
      <c r="A131" s="9">
        <v>130</v>
      </c>
      <c r="B131" s="9" t="s">
        <v>228</v>
      </c>
      <c r="C131" s="9" t="s">
        <v>80</v>
      </c>
      <c r="D131" s="9" t="s">
        <v>16</v>
      </c>
      <c r="E131" s="324" t="s">
        <v>252</v>
      </c>
      <c r="F131" s="20">
        <v>1</v>
      </c>
      <c r="G131" s="9" t="s">
        <v>18</v>
      </c>
      <c r="H131" s="14">
        <v>0</v>
      </c>
      <c r="I131" s="14">
        <v>0</v>
      </c>
      <c r="J131" s="83" t="s">
        <v>26</v>
      </c>
      <c r="K131" s="9">
        <v>6</v>
      </c>
      <c r="L131" s="9">
        <v>6</v>
      </c>
      <c r="M131" s="84" t="s">
        <v>1120</v>
      </c>
      <c r="N131" s="9">
        <v>1</v>
      </c>
      <c r="O131" s="9">
        <v>1</v>
      </c>
      <c r="P131" s="85"/>
      <c r="Q131" s="14">
        <v>0</v>
      </c>
      <c r="R131" s="14">
        <v>0</v>
      </c>
      <c r="S131" s="83" t="s">
        <v>26</v>
      </c>
      <c r="T131" s="37">
        <v>1</v>
      </c>
      <c r="U131" s="5">
        <v>1</v>
      </c>
      <c r="V131" s="315" t="s">
        <v>3398</v>
      </c>
      <c r="W131" s="5">
        <v>8</v>
      </c>
      <c r="X131" s="5">
        <v>8</v>
      </c>
      <c r="AF131" s="9">
        <f t="shared" si="16"/>
        <v>16</v>
      </c>
      <c r="AG131" s="9">
        <f t="shared" si="17"/>
        <v>16</v>
      </c>
      <c r="AH131" s="26">
        <f t="shared" si="18"/>
        <v>1</v>
      </c>
      <c r="AI131" s="26">
        <f t="shared" si="19"/>
        <v>1</v>
      </c>
      <c r="AJ131" s="9" t="s">
        <v>4072</v>
      </c>
    </row>
    <row r="132" spans="1:36" ht="15.75" hidden="1" customHeight="1" x14ac:dyDescent="0.25">
      <c r="A132" s="9">
        <v>131</v>
      </c>
      <c r="B132" s="9" t="s">
        <v>228</v>
      </c>
      <c r="C132" s="9" t="s">
        <v>80</v>
      </c>
      <c r="D132" s="9" t="s">
        <v>16</v>
      </c>
      <c r="E132" s="324" t="s">
        <v>253</v>
      </c>
      <c r="F132" s="20">
        <v>1</v>
      </c>
      <c r="G132" s="9" t="s">
        <v>18</v>
      </c>
      <c r="H132" s="9">
        <v>26</v>
      </c>
      <c r="I132" s="9">
        <v>26</v>
      </c>
      <c r="J132" s="87" t="s">
        <v>1113</v>
      </c>
      <c r="K132" s="9">
        <v>15</v>
      </c>
      <c r="L132" s="9">
        <v>15</v>
      </c>
      <c r="M132" s="84" t="s">
        <v>1113</v>
      </c>
      <c r="N132" s="9">
        <v>20</v>
      </c>
      <c r="O132" s="9">
        <v>20</v>
      </c>
      <c r="P132" s="85"/>
      <c r="Q132" s="9">
        <v>13</v>
      </c>
      <c r="R132" s="9">
        <v>13</v>
      </c>
      <c r="S132" s="61"/>
      <c r="T132" s="37">
        <v>25</v>
      </c>
      <c r="U132" s="5">
        <v>25</v>
      </c>
      <c r="V132" s="315" t="s">
        <v>3399</v>
      </c>
      <c r="W132" s="5">
        <v>27</v>
      </c>
      <c r="X132" s="5">
        <v>27</v>
      </c>
      <c r="AF132" s="9">
        <f t="shared" si="16"/>
        <v>126</v>
      </c>
      <c r="AG132" s="9">
        <f t="shared" si="17"/>
        <v>126</v>
      </c>
      <c r="AH132" s="26">
        <f t="shared" si="18"/>
        <v>1</v>
      </c>
      <c r="AI132" s="26">
        <f t="shared" si="19"/>
        <v>1</v>
      </c>
      <c r="AJ132" s="9" t="s">
        <v>4072</v>
      </c>
    </row>
    <row r="133" spans="1:36" ht="15.75" hidden="1" customHeight="1" x14ac:dyDescent="0.25">
      <c r="A133" s="9">
        <v>132</v>
      </c>
      <c r="B133" s="9" t="s">
        <v>228</v>
      </c>
      <c r="C133" s="9" t="s">
        <v>80</v>
      </c>
      <c r="D133" s="9" t="s">
        <v>16</v>
      </c>
      <c r="E133" s="324" t="s">
        <v>254</v>
      </c>
      <c r="F133" s="20">
        <v>1</v>
      </c>
      <c r="G133" s="9" t="s">
        <v>18</v>
      </c>
      <c r="H133" s="9">
        <v>1</v>
      </c>
      <c r="I133" s="9">
        <v>1</v>
      </c>
      <c r="J133" s="87" t="s">
        <v>1114</v>
      </c>
      <c r="K133" s="9">
        <v>4</v>
      </c>
      <c r="L133" s="9">
        <v>4</v>
      </c>
      <c r="M133" s="84" t="s">
        <v>1114</v>
      </c>
      <c r="N133" s="9">
        <v>5</v>
      </c>
      <c r="O133" s="9">
        <v>5</v>
      </c>
      <c r="P133" s="85"/>
      <c r="Q133" s="9">
        <v>1</v>
      </c>
      <c r="R133" s="9">
        <v>1</v>
      </c>
      <c r="S133" s="61"/>
      <c r="T133" s="37">
        <v>3</v>
      </c>
      <c r="U133" s="5">
        <v>3</v>
      </c>
      <c r="V133" s="315" t="s">
        <v>3400</v>
      </c>
      <c r="W133" s="5">
        <v>2</v>
      </c>
      <c r="X133" s="5">
        <v>2</v>
      </c>
      <c r="AF133" s="9">
        <f t="shared" si="16"/>
        <v>16</v>
      </c>
      <c r="AG133" s="9">
        <f t="shared" si="17"/>
        <v>16</v>
      </c>
      <c r="AH133" s="26">
        <f t="shared" si="18"/>
        <v>1</v>
      </c>
      <c r="AI133" s="26">
        <f t="shared" si="19"/>
        <v>1</v>
      </c>
      <c r="AJ133" s="9" t="s">
        <v>4072</v>
      </c>
    </row>
    <row r="134" spans="1:36" ht="15.75" hidden="1" customHeight="1" x14ac:dyDescent="0.25">
      <c r="A134" s="9">
        <v>133</v>
      </c>
      <c r="B134" s="9" t="s">
        <v>228</v>
      </c>
      <c r="C134" s="9" t="s">
        <v>80</v>
      </c>
      <c r="D134" s="9" t="s">
        <v>16</v>
      </c>
      <c r="E134" s="324" t="s">
        <v>255</v>
      </c>
      <c r="F134" s="20">
        <v>1</v>
      </c>
      <c r="G134" s="9" t="s">
        <v>18</v>
      </c>
      <c r="H134" s="9">
        <v>542</v>
      </c>
      <c r="I134" s="9">
        <v>542</v>
      </c>
      <c r="J134" s="87" t="s">
        <v>1115</v>
      </c>
      <c r="K134" s="9">
        <v>542</v>
      </c>
      <c r="L134" s="9">
        <v>582</v>
      </c>
      <c r="M134" s="84" t="s">
        <v>1115</v>
      </c>
      <c r="N134" s="9">
        <v>542</v>
      </c>
      <c r="O134" s="9">
        <v>582</v>
      </c>
      <c r="P134" s="85"/>
      <c r="Q134" s="9">
        <v>542</v>
      </c>
      <c r="R134" s="9">
        <v>582</v>
      </c>
      <c r="S134" s="61"/>
      <c r="T134" s="37">
        <v>542</v>
      </c>
      <c r="U134" s="5">
        <v>582</v>
      </c>
      <c r="V134" s="315" t="s">
        <v>3401</v>
      </c>
      <c r="W134" s="5">
        <v>542</v>
      </c>
      <c r="X134" s="5">
        <v>582</v>
      </c>
      <c r="AF134" s="9">
        <f t="shared" si="16"/>
        <v>3252</v>
      </c>
      <c r="AG134" s="9">
        <f t="shared" si="17"/>
        <v>3452</v>
      </c>
      <c r="AH134" s="26">
        <f t="shared" si="18"/>
        <v>0.94206257242178448</v>
      </c>
      <c r="AI134" s="26">
        <f t="shared" si="19"/>
        <v>0.94206257242178448</v>
      </c>
      <c r="AJ134" s="9" t="s">
        <v>4072</v>
      </c>
    </row>
    <row r="135" spans="1:36" ht="15.75" hidden="1" customHeight="1" x14ac:dyDescent="0.25">
      <c r="A135" s="9">
        <v>134</v>
      </c>
      <c r="B135" s="9" t="s">
        <v>228</v>
      </c>
      <c r="C135" s="9" t="s">
        <v>80</v>
      </c>
      <c r="D135" s="9" t="s">
        <v>16</v>
      </c>
      <c r="E135" s="324" t="s">
        <v>256</v>
      </c>
      <c r="F135" s="20">
        <v>1</v>
      </c>
      <c r="G135" s="9" t="s">
        <v>18</v>
      </c>
      <c r="H135" s="9">
        <v>35</v>
      </c>
      <c r="I135" s="9">
        <v>35</v>
      </c>
      <c r="J135" s="87" t="s">
        <v>1116</v>
      </c>
      <c r="K135" s="9">
        <v>40</v>
      </c>
      <c r="L135" s="9">
        <v>40</v>
      </c>
      <c r="M135" s="84" t="s">
        <v>1116</v>
      </c>
      <c r="N135" s="9">
        <v>33</v>
      </c>
      <c r="O135" s="9">
        <v>33</v>
      </c>
      <c r="P135" s="85"/>
      <c r="Q135" s="9">
        <v>20</v>
      </c>
      <c r="R135" s="9">
        <v>20</v>
      </c>
      <c r="S135" s="61"/>
      <c r="T135" s="37">
        <v>20</v>
      </c>
      <c r="U135" s="5">
        <v>20</v>
      </c>
      <c r="V135" s="315" t="s">
        <v>3402</v>
      </c>
      <c r="W135" s="5">
        <v>22</v>
      </c>
      <c r="X135" s="5">
        <v>22</v>
      </c>
      <c r="AF135" s="9">
        <f t="shared" si="16"/>
        <v>170</v>
      </c>
      <c r="AG135" s="9">
        <f t="shared" si="17"/>
        <v>170</v>
      </c>
      <c r="AH135" s="26">
        <f t="shared" si="18"/>
        <v>1</v>
      </c>
      <c r="AI135" s="26">
        <f t="shared" si="19"/>
        <v>1</v>
      </c>
      <c r="AJ135" s="9" t="s">
        <v>4072</v>
      </c>
    </row>
    <row r="136" spans="1:36" ht="15.75" hidden="1" customHeight="1" x14ac:dyDescent="0.25">
      <c r="A136" s="9">
        <v>135</v>
      </c>
      <c r="B136" s="9" t="s">
        <v>228</v>
      </c>
      <c r="C136" s="9" t="s">
        <v>80</v>
      </c>
      <c r="D136" s="9" t="s">
        <v>16</v>
      </c>
      <c r="E136" s="324" t="s">
        <v>257</v>
      </c>
      <c r="F136" s="20">
        <v>1</v>
      </c>
      <c r="G136" s="9" t="s">
        <v>18</v>
      </c>
      <c r="H136" s="9">
        <v>7</v>
      </c>
      <c r="I136" s="9">
        <v>7</v>
      </c>
      <c r="J136" s="87" t="s">
        <v>1117</v>
      </c>
      <c r="K136" s="9">
        <v>7</v>
      </c>
      <c r="L136" s="9">
        <v>7</v>
      </c>
      <c r="M136" s="84" t="s">
        <v>1117</v>
      </c>
      <c r="N136" s="9">
        <v>9</v>
      </c>
      <c r="O136" s="9">
        <v>9</v>
      </c>
      <c r="P136" s="85"/>
      <c r="Q136" s="9">
        <v>7</v>
      </c>
      <c r="R136" s="9">
        <v>7</v>
      </c>
      <c r="S136" s="61"/>
      <c r="T136" s="37">
        <v>7</v>
      </c>
      <c r="U136" s="5">
        <v>7</v>
      </c>
      <c r="V136" s="315" t="s">
        <v>3403</v>
      </c>
      <c r="W136" s="5">
        <v>7</v>
      </c>
      <c r="X136" s="5">
        <v>7</v>
      </c>
      <c r="AF136" s="9">
        <f t="shared" si="16"/>
        <v>44</v>
      </c>
      <c r="AG136" s="9">
        <f t="shared" si="17"/>
        <v>44</v>
      </c>
      <c r="AH136" s="26">
        <f t="shared" si="18"/>
        <v>1</v>
      </c>
      <c r="AI136" s="26">
        <f t="shared" si="19"/>
        <v>1</v>
      </c>
      <c r="AJ136" s="9" t="s">
        <v>4072</v>
      </c>
    </row>
    <row r="137" spans="1:36" ht="15.75" hidden="1" customHeight="1" x14ac:dyDescent="0.25">
      <c r="A137" s="9">
        <v>136</v>
      </c>
      <c r="B137" s="9" t="s">
        <v>228</v>
      </c>
      <c r="C137" s="9" t="s">
        <v>80</v>
      </c>
      <c r="D137" s="9" t="s">
        <v>16</v>
      </c>
      <c r="E137" s="324" t="s">
        <v>258</v>
      </c>
      <c r="F137" s="20">
        <v>1</v>
      </c>
      <c r="G137" s="9" t="s">
        <v>18</v>
      </c>
      <c r="H137" s="9">
        <v>1</v>
      </c>
      <c r="I137" s="9">
        <v>1</v>
      </c>
      <c r="J137" s="87" t="s">
        <v>1118</v>
      </c>
      <c r="K137" s="9">
        <v>4</v>
      </c>
      <c r="L137" s="9">
        <v>4</v>
      </c>
      <c r="M137" s="84" t="s">
        <v>1121</v>
      </c>
      <c r="N137" s="9">
        <v>4</v>
      </c>
      <c r="O137" s="9">
        <v>4</v>
      </c>
      <c r="P137" s="85"/>
      <c r="Q137" s="9">
        <v>5</v>
      </c>
      <c r="R137" s="9">
        <v>5</v>
      </c>
      <c r="S137" s="61"/>
      <c r="T137" s="37">
        <v>2</v>
      </c>
      <c r="U137" s="5">
        <v>2</v>
      </c>
      <c r="V137" s="315" t="s">
        <v>3404</v>
      </c>
      <c r="W137" s="5">
        <v>6</v>
      </c>
      <c r="X137" s="5">
        <v>6</v>
      </c>
      <c r="AF137" s="9">
        <f t="shared" si="16"/>
        <v>22</v>
      </c>
      <c r="AG137" s="9">
        <f t="shared" si="17"/>
        <v>22</v>
      </c>
      <c r="AH137" s="26">
        <f t="shared" si="18"/>
        <v>1</v>
      </c>
      <c r="AI137" s="26">
        <f t="shared" si="19"/>
        <v>1</v>
      </c>
      <c r="AJ137" s="9" t="s">
        <v>4072</v>
      </c>
    </row>
    <row r="138" spans="1:36" ht="15.75" hidden="1" customHeight="1" x14ac:dyDescent="0.25">
      <c r="A138" s="9">
        <v>137</v>
      </c>
      <c r="B138" s="9" t="s">
        <v>228</v>
      </c>
      <c r="C138" s="9" t="s">
        <v>80</v>
      </c>
      <c r="D138" s="9" t="s">
        <v>16</v>
      </c>
      <c r="E138" s="59" t="s">
        <v>259</v>
      </c>
      <c r="F138" s="20">
        <v>1</v>
      </c>
      <c r="G138" s="9" t="s">
        <v>18</v>
      </c>
      <c r="H138" s="14">
        <v>0</v>
      </c>
      <c r="I138" s="14">
        <v>0</v>
      </c>
      <c r="J138" s="83" t="s">
        <v>26</v>
      </c>
      <c r="K138" s="14">
        <v>0</v>
      </c>
      <c r="L138" s="14">
        <v>0</v>
      </c>
      <c r="M138" s="83" t="s">
        <v>26</v>
      </c>
      <c r="N138" s="14">
        <v>0</v>
      </c>
      <c r="O138" s="14">
        <v>0</v>
      </c>
      <c r="P138" s="83" t="s">
        <v>26</v>
      </c>
      <c r="Q138" s="14">
        <v>0</v>
      </c>
      <c r="R138" s="14">
        <v>0</v>
      </c>
      <c r="S138" s="83" t="s">
        <v>26</v>
      </c>
      <c r="T138" s="37">
        <v>184940</v>
      </c>
      <c r="U138" s="5">
        <v>184940</v>
      </c>
      <c r="V138" s="315" t="s">
        <v>3405</v>
      </c>
      <c r="W138" s="5">
        <v>17459</v>
      </c>
      <c r="X138" s="5">
        <v>17459</v>
      </c>
      <c r="AF138" s="9">
        <f t="shared" si="16"/>
        <v>202399</v>
      </c>
      <c r="AG138" s="9">
        <f t="shared" si="17"/>
        <v>202399</v>
      </c>
      <c r="AH138" s="26">
        <f t="shared" si="18"/>
        <v>1</v>
      </c>
      <c r="AI138" s="26">
        <f t="shared" si="19"/>
        <v>1</v>
      </c>
      <c r="AJ138" s="9" t="s">
        <v>4072</v>
      </c>
    </row>
    <row r="139" spans="1:36" ht="15.75" hidden="1" customHeight="1" x14ac:dyDescent="0.25">
      <c r="A139" s="9">
        <v>138</v>
      </c>
      <c r="B139" s="9" t="s">
        <v>228</v>
      </c>
      <c r="C139" s="9" t="s">
        <v>80</v>
      </c>
      <c r="D139" s="9" t="s">
        <v>16</v>
      </c>
      <c r="E139" s="59" t="s">
        <v>260</v>
      </c>
      <c r="F139" s="20">
        <v>1</v>
      </c>
      <c r="G139" s="9" t="s">
        <v>18</v>
      </c>
      <c r="H139" s="14">
        <v>0</v>
      </c>
      <c r="I139" s="14">
        <v>0</v>
      </c>
      <c r="J139" s="83" t="s">
        <v>26</v>
      </c>
      <c r="K139" s="14">
        <v>0</v>
      </c>
      <c r="L139" s="14">
        <v>0</v>
      </c>
      <c r="M139" s="83" t="s">
        <v>26</v>
      </c>
      <c r="N139" s="14">
        <v>0</v>
      </c>
      <c r="O139" s="14">
        <v>0</v>
      </c>
      <c r="P139" s="83" t="s">
        <v>26</v>
      </c>
      <c r="Q139" s="14">
        <v>0</v>
      </c>
      <c r="R139" s="14">
        <v>0</v>
      </c>
      <c r="S139" s="67" t="s">
        <v>26</v>
      </c>
      <c r="T139" s="276">
        <v>0</v>
      </c>
      <c r="U139" s="14">
        <v>0</v>
      </c>
      <c r="V139" s="67" t="s">
        <v>26</v>
      </c>
      <c r="W139" s="14">
        <v>0</v>
      </c>
      <c r="X139" s="14">
        <v>0</v>
      </c>
      <c r="Y139" s="67" t="s">
        <v>26</v>
      </c>
      <c r="Z139" s="59"/>
      <c r="AA139" s="59"/>
      <c r="AB139" s="59"/>
      <c r="AC139" s="59"/>
      <c r="AD139" s="59"/>
      <c r="AE139" s="59"/>
      <c r="AF139" s="9">
        <f t="shared" si="16"/>
        <v>0</v>
      </c>
      <c r="AG139" s="9">
        <f t="shared" si="17"/>
        <v>0</v>
      </c>
      <c r="AH139" s="26" t="e">
        <f t="shared" si="18"/>
        <v>#DIV/0!</v>
      </c>
      <c r="AI139" s="26" t="e">
        <f t="shared" si="19"/>
        <v>#DIV/0!</v>
      </c>
      <c r="AJ139" s="9" t="s">
        <v>4071</v>
      </c>
    </row>
    <row r="140" spans="1:36" ht="15.75" hidden="1" customHeight="1" x14ac:dyDescent="0.25">
      <c r="A140" s="9">
        <v>139</v>
      </c>
      <c r="B140" s="9" t="s">
        <v>228</v>
      </c>
      <c r="C140" s="9" t="s">
        <v>80</v>
      </c>
      <c r="D140" s="9" t="s">
        <v>16</v>
      </c>
      <c r="E140" s="59" t="s">
        <v>261</v>
      </c>
      <c r="F140" s="20">
        <v>1</v>
      </c>
      <c r="G140" s="9" t="s">
        <v>18</v>
      </c>
      <c r="H140" s="14">
        <v>0</v>
      </c>
      <c r="I140" s="14">
        <v>0</v>
      </c>
      <c r="J140" s="83" t="s">
        <v>26</v>
      </c>
      <c r="K140" s="14">
        <v>0</v>
      </c>
      <c r="L140" s="14">
        <v>0</v>
      </c>
      <c r="M140" s="83" t="s">
        <v>26</v>
      </c>
      <c r="N140" s="14">
        <v>0</v>
      </c>
      <c r="O140" s="14">
        <v>0</v>
      </c>
      <c r="P140" s="83" t="s">
        <v>26</v>
      </c>
      <c r="Q140" s="14">
        <v>0</v>
      </c>
      <c r="R140" s="14">
        <v>0</v>
      </c>
      <c r="S140" s="67" t="s">
        <v>26</v>
      </c>
      <c r="T140" s="276">
        <v>0</v>
      </c>
      <c r="U140" s="14">
        <v>0</v>
      </c>
      <c r="V140" s="67" t="s">
        <v>26</v>
      </c>
      <c r="W140" s="14">
        <v>0</v>
      </c>
      <c r="X140" s="14">
        <v>0</v>
      </c>
      <c r="Y140" s="67" t="s">
        <v>26</v>
      </c>
      <c r="Z140" s="59"/>
      <c r="AA140" s="59"/>
      <c r="AB140" s="59"/>
      <c r="AC140" s="59"/>
      <c r="AD140" s="59"/>
      <c r="AE140" s="59"/>
      <c r="AF140" s="9">
        <f t="shared" si="16"/>
        <v>0</v>
      </c>
      <c r="AG140" s="9">
        <f t="shared" si="17"/>
        <v>0</v>
      </c>
      <c r="AH140" s="26" t="e">
        <f t="shared" si="18"/>
        <v>#DIV/0!</v>
      </c>
      <c r="AI140" s="26" t="e">
        <f t="shared" si="19"/>
        <v>#DIV/0!</v>
      </c>
      <c r="AJ140" s="9" t="s">
        <v>4070</v>
      </c>
    </row>
    <row r="141" spans="1:36" ht="15.75" hidden="1" customHeight="1" x14ac:dyDescent="0.25">
      <c r="A141" s="9">
        <v>140</v>
      </c>
      <c r="B141" s="9" t="s">
        <v>228</v>
      </c>
      <c r="C141" s="9" t="s">
        <v>80</v>
      </c>
      <c r="D141" s="9" t="s">
        <v>16</v>
      </c>
      <c r="E141" s="59" t="s">
        <v>262</v>
      </c>
      <c r="F141" s="20">
        <v>1</v>
      </c>
      <c r="G141" s="9" t="s">
        <v>18</v>
      </c>
      <c r="H141" s="14">
        <v>0</v>
      </c>
      <c r="I141" s="14">
        <v>0</v>
      </c>
      <c r="J141" s="83" t="s">
        <v>26</v>
      </c>
      <c r="K141" s="14">
        <v>0</v>
      </c>
      <c r="L141" s="14">
        <v>0</v>
      </c>
      <c r="M141" s="83" t="s">
        <v>26</v>
      </c>
      <c r="N141" s="14">
        <v>0</v>
      </c>
      <c r="O141" s="14">
        <v>0</v>
      </c>
      <c r="P141" s="83" t="s">
        <v>26</v>
      </c>
      <c r="Q141" s="14">
        <v>0</v>
      </c>
      <c r="R141" s="14">
        <v>0</v>
      </c>
      <c r="S141" s="67" t="s">
        <v>26</v>
      </c>
      <c r="T141" s="14">
        <v>0</v>
      </c>
      <c r="U141" s="14">
        <v>0</v>
      </c>
      <c r="V141" s="67" t="s">
        <v>26</v>
      </c>
      <c r="W141" s="14">
        <v>0</v>
      </c>
      <c r="X141" s="14">
        <v>0</v>
      </c>
      <c r="Y141" s="67" t="s">
        <v>26</v>
      </c>
      <c r="Z141" s="59"/>
      <c r="AA141" s="59"/>
      <c r="AB141" s="59"/>
      <c r="AC141" s="59"/>
      <c r="AD141" s="59"/>
      <c r="AE141" s="59"/>
      <c r="AF141" s="9">
        <f t="shared" si="16"/>
        <v>0</v>
      </c>
      <c r="AG141" s="9">
        <f t="shared" si="17"/>
        <v>0</v>
      </c>
      <c r="AH141" s="26" t="e">
        <f t="shared" si="18"/>
        <v>#DIV/0!</v>
      </c>
      <c r="AI141" s="26" t="e">
        <f t="shared" si="19"/>
        <v>#DIV/0!</v>
      </c>
      <c r="AJ141" s="9" t="s">
        <v>4070</v>
      </c>
    </row>
    <row r="142" spans="1:36" ht="15.75" hidden="1" customHeight="1" x14ac:dyDescent="0.25">
      <c r="A142" s="9">
        <v>141</v>
      </c>
      <c r="B142" s="9" t="s">
        <v>263</v>
      </c>
      <c r="C142" s="9" t="s">
        <v>264</v>
      </c>
      <c r="D142" s="9" t="s">
        <v>16</v>
      </c>
      <c r="E142" s="324" t="s">
        <v>2645</v>
      </c>
      <c r="F142" s="11">
        <v>1</v>
      </c>
      <c r="G142" s="9" t="s">
        <v>18</v>
      </c>
      <c r="H142" s="9">
        <v>977</v>
      </c>
      <c r="I142" s="9">
        <v>977</v>
      </c>
      <c r="J142" s="87"/>
      <c r="K142" s="19">
        <v>1042</v>
      </c>
      <c r="L142" s="9">
        <v>1042</v>
      </c>
      <c r="M142" s="84" t="s">
        <v>392</v>
      </c>
      <c r="N142" s="9">
        <v>1012</v>
      </c>
      <c r="O142" s="9">
        <v>1012</v>
      </c>
      <c r="P142" s="85"/>
      <c r="Q142" s="9">
        <v>1113</v>
      </c>
      <c r="R142" s="9">
        <v>1113</v>
      </c>
      <c r="S142" s="73" t="s">
        <v>3303</v>
      </c>
      <c r="T142" s="5">
        <v>1070</v>
      </c>
      <c r="U142" s="5">
        <v>1070</v>
      </c>
      <c r="V142" s="315" t="s">
        <v>3531</v>
      </c>
      <c r="W142" s="5">
        <v>970</v>
      </c>
      <c r="X142" s="5">
        <v>970</v>
      </c>
      <c r="AF142" s="9">
        <f t="shared" si="16"/>
        <v>6184</v>
      </c>
      <c r="AG142" s="9">
        <f t="shared" si="17"/>
        <v>6184</v>
      </c>
      <c r="AH142" s="26">
        <f t="shared" si="18"/>
        <v>1</v>
      </c>
      <c r="AI142" s="26">
        <f t="shared" si="19"/>
        <v>1</v>
      </c>
      <c r="AJ142" s="9" t="s">
        <v>4072</v>
      </c>
    </row>
    <row r="143" spans="1:36" ht="15.75" hidden="1" customHeight="1" x14ac:dyDescent="0.25">
      <c r="A143" s="9">
        <v>142</v>
      </c>
      <c r="B143" s="9" t="s">
        <v>263</v>
      </c>
      <c r="C143" s="9" t="s">
        <v>264</v>
      </c>
      <c r="D143" s="9" t="s">
        <v>16</v>
      </c>
      <c r="E143" s="324" t="s">
        <v>265</v>
      </c>
      <c r="F143" s="11">
        <v>1</v>
      </c>
      <c r="G143" s="9" t="s">
        <v>18</v>
      </c>
      <c r="H143" s="9">
        <v>977</v>
      </c>
      <c r="I143" s="9">
        <v>977</v>
      </c>
      <c r="J143" s="87"/>
      <c r="K143" s="19">
        <v>1042</v>
      </c>
      <c r="L143" s="9">
        <v>1042</v>
      </c>
      <c r="M143" s="84" t="s">
        <v>399</v>
      </c>
      <c r="N143" s="9">
        <v>1012</v>
      </c>
      <c r="O143" s="9">
        <v>1012</v>
      </c>
      <c r="P143" s="85"/>
      <c r="Q143" s="9">
        <v>1113</v>
      </c>
      <c r="R143" s="9">
        <v>1113</v>
      </c>
      <c r="S143" s="73" t="s">
        <v>3304</v>
      </c>
      <c r="T143" s="5">
        <v>1070</v>
      </c>
      <c r="U143" s="5">
        <v>1070</v>
      </c>
      <c r="V143" s="315" t="s">
        <v>3532</v>
      </c>
      <c r="W143" s="5">
        <v>970</v>
      </c>
      <c r="X143" s="5">
        <v>970</v>
      </c>
      <c r="AF143" s="9">
        <f t="shared" si="16"/>
        <v>6184</v>
      </c>
      <c r="AG143" s="9">
        <f t="shared" si="17"/>
        <v>6184</v>
      </c>
      <c r="AH143" s="26">
        <f t="shared" si="18"/>
        <v>1</v>
      </c>
      <c r="AI143" s="26">
        <f t="shared" si="19"/>
        <v>1</v>
      </c>
      <c r="AJ143" s="9" t="s">
        <v>4072</v>
      </c>
    </row>
    <row r="144" spans="1:36" ht="15.75" hidden="1" customHeight="1" x14ac:dyDescent="0.25">
      <c r="A144" s="9">
        <v>143</v>
      </c>
      <c r="B144" s="9" t="s">
        <v>263</v>
      </c>
      <c r="C144" s="9" t="s">
        <v>264</v>
      </c>
      <c r="D144" s="9" t="s">
        <v>16</v>
      </c>
      <c r="E144" s="324" t="s">
        <v>266</v>
      </c>
      <c r="F144" s="11">
        <v>1</v>
      </c>
      <c r="G144" s="9" t="s">
        <v>18</v>
      </c>
      <c r="H144" s="9">
        <v>80</v>
      </c>
      <c r="I144" s="9">
        <v>80</v>
      </c>
      <c r="J144" s="87"/>
      <c r="K144" s="19">
        <v>45</v>
      </c>
      <c r="L144" s="9">
        <v>45</v>
      </c>
      <c r="M144" s="84" t="s">
        <v>386</v>
      </c>
      <c r="N144" s="9">
        <v>138</v>
      </c>
      <c r="O144" s="9">
        <v>138</v>
      </c>
      <c r="P144" s="85"/>
      <c r="Q144" s="9">
        <v>153</v>
      </c>
      <c r="R144" s="9">
        <v>153</v>
      </c>
      <c r="S144" s="73" t="s">
        <v>3305</v>
      </c>
      <c r="T144" s="37">
        <v>112</v>
      </c>
      <c r="U144" s="5">
        <v>112</v>
      </c>
      <c r="V144" s="315" t="s">
        <v>3533</v>
      </c>
      <c r="W144" s="5">
        <v>112</v>
      </c>
      <c r="X144" s="5">
        <v>112</v>
      </c>
      <c r="AF144" s="9">
        <f t="shared" ref="AF144:AF175" si="20">H144+K144+N144+Q144+T144+W144</f>
        <v>640</v>
      </c>
      <c r="AG144" s="9">
        <f t="shared" ref="AG144:AG175" si="21">I144+L144+O144+R144+U144+X144</f>
        <v>640</v>
      </c>
      <c r="AH144" s="26">
        <f t="shared" si="18"/>
        <v>1</v>
      </c>
      <c r="AI144" s="26">
        <f t="shared" si="19"/>
        <v>1</v>
      </c>
      <c r="AJ144" s="9" t="s">
        <v>4072</v>
      </c>
    </row>
    <row r="145" spans="1:36" ht="15.75" hidden="1" customHeight="1" x14ac:dyDescent="0.25">
      <c r="A145" s="9">
        <v>144</v>
      </c>
      <c r="B145" s="9" t="s">
        <v>263</v>
      </c>
      <c r="C145" s="9" t="s">
        <v>267</v>
      </c>
      <c r="D145" s="9" t="s">
        <v>16</v>
      </c>
      <c r="E145" s="324" t="s">
        <v>268</v>
      </c>
      <c r="F145" s="11">
        <v>1</v>
      </c>
      <c r="G145" s="9" t="s">
        <v>18</v>
      </c>
      <c r="H145" s="9">
        <v>120</v>
      </c>
      <c r="I145" s="9">
        <v>120</v>
      </c>
      <c r="J145" s="87"/>
      <c r="K145" s="19">
        <v>120</v>
      </c>
      <c r="L145" s="9">
        <v>120</v>
      </c>
      <c r="M145" s="84"/>
      <c r="P145" s="85"/>
      <c r="Q145" s="9">
        <v>100</v>
      </c>
      <c r="R145" s="9">
        <v>100</v>
      </c>
      <c r="S145" s="59">
        <v>144</v>
      </c>
      <c r="T145" s="37">
        <v>22</v>
      </c>
      <c r="U145" s="5">
        <v>22</v>
      </c>
      <c r="V145" s="315" t="s">
        <v>3534</v>
      </c>
      <c r="W145" s="5">
        <v>100</v>
      </c>
      <c r="X145" s="5">
        <v>100</v>
      </c>
      <c r="AF145" s="9">
        <f t="shared" si="20"/>
        <v>462</v>
      </c>
      <c r="AG145" s="9">
        <f t="shared" si="21"/>
        <v>462</v>
      </c>
      <c r="AH145" s="26">
        <f t="shared" si="18"/>
        <v>1</v>
      </c>
      <c r="AI145" s="26">
        <f t="shared" si="19"/>
        <v>1</v>
      </c>
      <c r="AJ145" s="9" t="s">
        <v>4072</v>
      </c>
    </row>
    <row r="146" spans="1:36" ht="15.75" hidden="1" customHeight="1" x14ac:dyDescent="0.25">
      <c r="A146" s="9">
        <v>145</v>
      </c>
      <c r="B146" s="9" t="s">
        <v>263</v>
      </c>
      <c r="C146" s="9" t="s">
        <v>267</v>
      </c>
      <c r="D146" s="9" t="s">
        <v>16</v>
      </c>
      <c r="E146" s="324" t="s">
        <v>269</v>
      </c>
      <c r="F146" s="11">
        <v>1</v>
      </c>
      <c r="G146" s="9" t="s">
        <v>18</v>
      </c>
      <c r="H146" s="9">
        <v>63</v>
      </c>
      <c r="I146" s="9">
        <v>63</v>
      </c>
      <c r="J146" s="87"/>
      <c r="K146" s="19">
        <v>21</v>
      </c>
      <c r="L146" s="9">
        <v>21</v>
      </c>
      <c r="M146" s="84"/>
      <c r="P146" s="85"/>
      <c r="Q146" s="9">
        <v>35</v>
      </c>
      <c r="R146" s="9">
        <v>35</v>
      </c>
      <c r="S146" s="59">
        <v>145</v>
      </c>
      <c r="T146" s="37">
        <v>14</v>
      </c>
      <c r="U146" s="5">
        <v>14</v>
      </c>
      <c r="V146" s="315" t="s">
        <v>3534</v>
      </c>
      <c r="W146" s="5">
        <v>9</v>
      </c>
      <c r="X146" s="5">
        <v>9</v>
      </c>
      <c r="AF146" s="9">
        <f t="shared" si="20"/>
        <v>142</v>
      </c>
      <c r="AG146" s="9">
        <f t="shared" si="21"/>
        <v>142</v>
      </c>
      <c r="AH146" s="26">
        <f t="shared" si="18"/>
        <v>1</v>
      </c>
      <c r="AI146" s="26">
        <f t="shared" si="19"/>
        <v>1</v>
      </c>
      <c r="AJ146" s="9" t="s">
        <v>4072</v>
      </c>
    </row>
    <row r="147" spans="1:36" ht="15.75" hidden="1" customHeight="1" x14ac:dyDescent="0.25">
      <c r="A147" s="9">
        <v>146</v>
      </c>
      <c r="B147" s="9" t="s">
        <v>263</v>
      </c>
      <c r="C147" s="9" t="s">
        <v>267</v>
      </c>
      <c r="D147" s="9" t="s">
        <v>16</v>
      </c>
      <c r="E147" s="324" t="s">
        <v>270</v>
      </c>
      <c r="F147" s="11">
        <v>1</v>
      </c>
      <c r="G147" s="9" t="s">
        <v>18</v>
      </c>
      <c r="H147" s="9">
        <v>33</v>
      </c>
      <c r="I147" s="9">
        <v>33</v>
      </c>
      <c r="J147" s="87"/>
      <c r="K147" s="19">
        <v>36</v>
      </c>
      <c r="L147" s="9">
        <v>36</v>
      </c>
      <c r="M147" s="84"/>
      <c r="P147" s="85"/>
      <c r="Q147" s="9">
        <v>26</v>
      </c>
      <c r="R147" s="9">
        <v>26</v>
      </c>
      <c r="S147" s="59">
        <v>146</v>
      </c>
      <c r="T147" s="37">
        <v>34</v>
      </c>
      <c r="U147" s="5">
        <v>34</v>
      </c>
      <c r="V147" s="315" t="s">
        <v>3534</v>
      </c>
      <c r="W147" s="5">
        <v>32</v>
      </c>
      <c r="X147" s="5">
        <v>32</v>
      </c>
      <c r="AF147" s="9">
        <f t="shared" si="20"/>
        <v>161</v>
      </c>
      <c r="AG147" s="9">
        <f t="shared" si="21"/>
        <v>161</v>
      </c>
      <c r="AH147" s="26">
        <f t="shared" si="18"/>
        <v>1</v>
      </c>
      <c r="AI147" s="26">
        <f t="shared" si="19"/>
        <v>1</v>
      </c>
      <c r="AJ147" s="9" t="s">
        <v>4072</v>
      </c>
    </row>
    <row r="148" spans="1:36" ht="15.75" hidden="1" customHeight="1" x14ac:dyDescent="0.25">
      <c r="A148" s="9">
        <v>147</v>
      </c>
      <c r="B148" s="9" t="s">
        <v>263</v>
      </c>
      <c r="C148" s="9" t="s">
        <v>267</v>
      </c>
      <c r="D148" s="9" t="s">
        <v>16</v>
      </c>
      <c r="E148" s="324" t="s">
        <v>271</v>
      </c>
      <c r="F148" s="11">
        <v>1</v>
      </c>
      <c r="G148" s="9" t="s">
        <v>18</v>
      </c>
      <c r="H148" s="9">
        <v>745</v>
      </c>
      <c r="I148" s="9">
        <v>684</v>
      </c>
      <c r="J148" s="87"/>
      <c r="K148" s="19">
        <v>745</v>
      </c>
      <c r="L148" s="9">
        <v>677</v>
      </c>
      <c r="M148" s="84"/>
      <c r="P148" s="85"/>
      <c r="Q148" s="9">
        <v>745</v>
      </c>
      <c r="R148" s="9">
        <v>729</v>
      </c>
      <c r="S148" s="59">
        <v>147</v>
      </c>
      <c r="T148" s="37">
        <v>735</v>
      </c>
      <c r="U148" s="5">
        <v>745</v>
      </c>
      <c r="V148" s="315" t="s">
        <v>3534</v>
      </c>
      <c r="W148" s="5">
        <v>738</v>
      </c>
      <c r="X148" s="5">
        <v>745</v>
      </c>
      <c r="AF148" s="9">
        <f t="shared" si="20"/>
        <v>3708</v>
      </c>
      <c r="AG148" s="9">
        <f t="shared" si="21"/>
        <v>3580</v>
      </c>
      <c r="AH148" s="133">
        <f t="shared" si="18"/>
        <v>1.035754189944134</v>
      </c>
      <c r="AI148" s="26">
        <f t="shared" si="19"/>
        <v>1.035754189944134</v>
      </c>
      <c r="AJ148" s="9" t="s">
        <v>4072</v>
      </c>
    </row>
    <row r="149" spans="1:36" ht="15.75" hidden="1" customHeight="1" x14ac:dyDescent="0.25">
      <c r="A149" s="9">
        <v>148</v>
      </c>
      <c r="B149" s="9" t="s">
        <v>263</v>
      </c>
      <c r="C149" s="9" t="s">
        <v>272</v>
      </c>
      <c r="D149" s="9" t="s">
        <v>16</v>
      </c>
      <c r="E149" s="324" t="s">
        <v>273</v>
      </c>
      <c r="F149" s="11">
        <v>1</v>
      </c>
      <c r="G149" s="9" t="s">
        <v>18</v>
      </c>
      <c r="H149" s="9">
        <v>31</v>
      </c>
      <c r="I149" s="9">
        <v>31</v>
      </c>
      <c r="J149" s="87"/>
      <c r="K149" s="18">
        <v>40</v>
      </c>
      <c r="L149" s="9">
        <v>40</v>
      </c>
      <c r="M149" s="84" t="s">
        <v>380</v>
      </c>
      <c r="P149" s="85"/>
      <c r="Q149" s="9">
        <v>69</v>
      </c>
      <c r="R149" s="9">
        <v>55</v>
      </c>
      <c r="S149" s="73" t="s">
        <v>3306</v>
      </c>
      <c r="T149" s="37">
        <v>62</v>
      </c>
      <c r="U149" s="5">
        <v>62</v>
      </c>
      <c r="V149" s="315" t="s">
        <v>3535</v>
      </c>
      <c r="W149" s="5">
        <v>58</v>
      </c>
      <c r="X149" s="5">
        <v>58</v>
      </c>
      <c r="AF149" s="9">
        <f t="shared" si="20"/>
        <v>260</v>
      </c>
      <c r="AG149" s="9">
        <f t="shared" si="21"/>
        <v>246</v>
      </c>
      <c r="AH149" s="133">
        <f t="shared" si="18"/>
        <v>1.056910569105691</v>
      </c>
      <c r="AI149" s="26">
        <f t="shared" si="19"/>
        <v>1.056910569105691</v>
      </c>
      <c r="AJ149" s="9" t="s">
        <v>4072</v>
      </c>
    </row>
    <row r="150" spans="1:36" ht="15.75" hidden="1" customHeight="1" x14ac:dyDescent="0.25">
      <c r="A150" s="9">
        <v>149</v>
      </c>
      <c r="B150" s="9" t="s">
        <v>263</v>
      </c>
      <c r="C150" s="9" t="s">
        <v>272</v>
      </c>
      <c r="D150" s="9" t="s">
        <v>16</v>
      </c>
      <c r="E150" s="324" t="s">
        <v>274</v>
      </c>
      <c r="F150" s="11">
        <v>1</v>
      </c>
      <c r="G150" s="9" t="s">
        <v>18</v>
      </c>
      <c r="H150" s="9">
        <v>89</v>
      </c>
      <c r="I150" s="9">
        <v>89</v>
      </c>
      <c r="J150" s="87"/>
      <c r="K150" s="18">
        <v>95</v>
      </c>
      <c r="L150" s="9">
        <v>95</v>
      </c>
      <c r="M150" s="84" t="s">
        <v>379</v>
      </c>
      <c r="P150" s="85"/>
      <c r="Q150" s="9">
        <v>12</v>
      </c>
      <c r="R150" s="9">
        <v>5</v>
      </c>
      <c r="S150" s="73" t="s">
        <v>3307</v>
      </c>
      <c r="T150" s="37">
        <v>2</v>
      </c>
      <c r="U150" s="5">
        <v>2</v>
      </c>
      <c r="V150" s="315" t="s">
        <v>3536</v>
      </c>
      <c r="W150" s="5">
        <v>17</v>
      </c>
      <c r="X150" s="5">
        <v>17</v>
      </c>
      <c r="AF150" s="9">
        <f t="shared" si="20"/>
        <v>215</v>
      </c>
      <c r="AG150" s="9">
        <f t="shared" si="21"/>
        <v>208</v>
      </c>
      <c r="AH150" s="133">
        <f t="shared" si="18"/>
        <v>1.0336538461538463</v>
      </c>
      <c r="AI150" s="26">
        <f t="shared" si="19"/>
        <v>1.0336538461538463</v>
      </c>
      <c r="AJ150" s="9" t="s">
        <v>4072</v>
      </c>
    </row>
    <row r="151" spans="1:36" ht="15.75" hidden="1" customHeight="1" x14ac:dyDescent="0.25">
      <c r="A151" s="9">
        <v>150</v>
      </c>
      <c r="B151" s="9" t="s">
        <v>263</v>
      </c>
      <c r="C151" s="9" t="s">
        <v>272</v>
      </c>
      <c r="D151" s="9" t="s">
        <v>16</v>
      </c>
      <c r="E151" s="324" t="s">
        <v>275</v>
      </c>
      <c r="F151" s="11">
        <v>1</v>
      </c>
      <c r="G151" s="9" t="s">
        <v>18</v>
      </c>
      <c r="H151" s="9">
        <v>93</v>
      </c>
      <c r="I151" s="9">
        <v>93</v>
      </c>
      <c r="J151" s="87"/>
      <c r="K151" s="18">
        <v>159</v>
      </c>
      <c r="L151" s="9">
        <v>159</v>
      </c>
      <c r="M151" s="84" t="s">
        <v>405</v>
      </c>
      <c r="P151" s="85"/>
      <c r="Q151" s="9">
        <v>76</v>
      </c>
      <c r="R151" s="9">
        <v>30</v>
      </c>
      <c r="S151" s="73" t="s">
        <v>3308</v>
      </c>
      <c r="T151" s="37">
        <v>95</v>
      </c>
      <c r="U151" s="5">
        <v>95</v>
      </c>
      <c r="V151" s="315" t="s">
        <v>3537</v>
      </c>
      <c r="W151" s="5">
        <v>110</v>
      </c>
      <c r="X151" s="5">
        <v>110</v>
      </c>
      <c r="AF151" s="9">
        <f t="shared" si="20"/>
        <v>533</v>
      </c>
      <c r="AG151" s="9">
        <f t="shared" si="21"/>
        <v>487</v>
      </c>
      <c r="AH151" s="133">
        <f t="shared" si="18"/>
        <v>1.0944558521560575</v>
      </c>
      <c r="AI151" s="26">
        <f t="shared" si="19"/>
        <v>1.0944558521560575</v>
      </c>
      <c r="AJ151" s="9" t="s">
        <v>4072</v>
      </c>
    </row>
    <row r="152" spans="1:36" ht="15.75" hidden="1" customHeight="1" x14ac:dyDescent="0.25">
      <c r="A152" s="9">
        <v>151</v>
      </c>
      <c r="B152" s="9" t="s">
        <v>263</v>
      </c>
      <c r="C152" s="9" t="s">
        <v>272</v>
      </c>
      <c r="D152" s="9" t="s">
        <v>16</v>
      </c>
      <c r="E152" s="324" t="s">
        <v>276</v>
      </c>
      <c r="F152" s="24">
        <v>25</v>
      </c>
      <c r="G152" s="9" t="s">
        <v>70</v>
      </c>
      <c r="H152" s="14">
        <v>0</v>
      </c>
      <c r="I152" s="14">
        <v>0</v>
      </c>
      <c r="J152" s="83" t="s">
        <v>26</v>
      </c>
      <c r="K152" s="14">
        <v>6</v>
      </c>
      <c r="L152" s="14">
        <v>0</v>
      </c>
      <c r="M152" s="83" t="s">
        <v>1215</v>
      </c>
      <c r="N152" s="14">
        <v>0</v>
      </c>
      <c r="O152" s="14">
        <v>0</v>
      </c>
      <c r="P152" s="83" t="s">
        <v>26</v>
      </c>
      <c r="Q152" s="14">
        <v>0</v>
      </c>
      <c r="R152" s="14">
        <v>0</v>
      </c>
      <c r="S152" s="83" t="s">
        <v>26</v>
      </c>
      <c r="T152" s="276">
        <v>0</v>
      </c>
      <c r="U152" s="14">
        <v>0</v>
      </c>
      <c r="V152" s="83" t="s">
        <v>26</v>
      </c>
      <c r="W152" s="5">
        <v>11</v>
      </c>
      <c r="X152" s="5">
        <v>17</v>
      </c>
      <c r="AF152" s="9">
        <f t="shared" si="20"/>
        <v>17</v>
      </c>
      <c r="AG152" s="9">
        <f t="shared" si="21"/>
        <v>17</v>
      </c>
      <c r="AH152" s="133">
        <f>+AF152/AG152</f>
        <v>1</v>
      </c>
      <c r="AI152" s="26">
        <f>+AF152/F152</f>
        <v>0.68</v>
      </c>
      <c r="AJ152" s="9" t="s">
        <v>4072</v>
      </c>
    </row>
    <row r="153" spans="1:36" ht="15.75" hidden="1" customHeight="1" x14ac:dyDescent="0.25">
      <c r="A153" s="9">
        <v>152</v>
      </c>
      <c r="B153" s="9" t="s">
        <v>263</v>
      </c>
      <c r="C153" s="9" t="s">
        <v>277</v>
      </c>
      <c r="D153" s="9" t="s">
        <v>16</v>
      </c>
      <c r="E153" s="324" t="s">
        <v>278</v>
      </c>
      <c r="F153" s="24">
        <v>4</v>
      </c>
      <c r="G153" s="9" t="s">
        <v>279</v>
      </c>
      <c r="H153" s="14">
        <v>0</v>
      </c>
      <c r="I153" s="14">
        <v>0</v>
      </c>
      <c r="J153" s="83" t="s">
        <v>26</v>
      </c>
      <c r="K153" s="14">
        <v>3</v>
      </c>
      <c r="L153" s="14">
        <v>0</v>
      </c>
      <c r="M153" s="83" t="s">
        <v>390</v>
      </c>
      <c r="N153" s="14">
        <v>0</v>
      </c>
      <c r="O153" s="14">
        <v>0</v>
      </c>
      <c r="P153" s="83" t="s">
        <v>26</v>
      </c>
      <c r="Q153" s="9">
        <v>0</v>
      </c>
      <c r="R153" s="14">
        <v>4</v>
      </c>
      <c r="S153" s="73" t="s">
        <v>3309</v>
      </c>
      <c r="T153" s="276">
        <v>0</v>
      </c>
      <c r="U153" s="14">
        <v>0</v>
      </c>
      <c r="V153" s="315" t="s">
        <v>3538</v>
      </c>
      <c r="W153" s="5">
        <v>0</v>
      </c>
      <c r="X153" s="5">
        <v>0</v>
      </c>
      <c r="AF153" s="9">
        <f t="shared" si="20"/>
        <v>3</v>
      </c>
      <c r="AG153" s="9">
        <f t="shared" si="21"/>
        <v>4</v>
      </c>
      <c r="AH153" s="26">
        <f>+AF153/AG153</f>
        <v>0.75</v>
      </c>
      <c r="AI153" s="26">
        <f>+AF153/F153</f>
        <v>0.75</v>
      </c>
      <c r="AJ153" s="9" t="s">
        <v>4073</v>
      </c>
    </row>
    <row r="154" spans="1:36" ht="15.75" hidden="1" customHeight="1" x14ac:dyDescent="0.25">
      <c r="A154" s="9">
        <v>153</v>
      </c>
      <c r="B154" s="9" t="s">
        <v>263</v>
      </c>
      <c r="C154" s="9" t="s">
        <v>277</v>
      </c>
      <c r="D154" s="9" t="s">
        <v>16</v>
      </c>
      <c r="E154" s="324" t="s">
        <v>280</v>
      </c>
      <c r="F154" s="11">
        <v>1</v>
      </c>
      <c r="G154" s="9" t="s">
        <v>18</v>
      </c>
      <c r="H154" s="9">
        <v>142</v>
      </c>
      <c r="I154" s="9">
        <v>142</v>
      </c>
      <c r="J154" s="87"/>
      <c r="K154" s="19">
        <v>140</v>
      </c>
      <c r="L154" s="9">
        <v>140</v>
      </c>
      <c r="M154" s="84"/>
      <c r="N154" s="9">
        <v>149</v>
      </c>
      <c r="O154" s="9">
        <v>149</v>
      </c>
      <c r="P154" s="85"/>
      <c r="Q154" s="9">
        <v>144</v>
      </c>
      <c r="R154" s="9">
        <v>144</v>
      </c>
      <c r="S154" s="73" t="s">
        <v>3309</v>
      </c>
      <c r="T154" s="5">
        <v>138</v>
      </c>
      <c r="U154" s="5">
        <v>138</v>
      </c>
      <c r="V154" s="315" t="s">
        <v>3539</v>
      </c>
      <c r="W154" s="5">
        <v>157</v>
      </c>
      <c r="X154" s="5">
        <v>157</v>
      </c>
      <c r="AF154" s="9">
        <f t="shared" si="20"/>
        <v>870</v>
      </c>
      <c r="AG154" s="9">
        <f t="shared" si="21"/>
        <v>870</v>
      </c>
      <c r="AH154" s="26">
        <f>AF154/AG154</f>
        <v>1</v>
      </c>
      <c r="AI154" s="26">
        <f>+AH154/F154</f>
        <v>1</v>
      </c>
      <c r="AJ154" s="9" t="s">
        <v>4072</v>
      </c>
    </row>
    <row r="155" spans="1:36" ht="15.75" hidden="1" customHeight="1" x14ac:dyDescent="0.25">
      <c r="A155" s="9">
        <v>154</v>
      </c>
      <c r="B155" s="9" t="s">
        <v>263</v>
      </c>
      <c r="C155" s="9" t="s">
        <v>277</v>
      </c>
      <c r="D155" s="9" t="s">
        <v>16</v>
      </c>
      <c r="E155" s="324" t="s">
        <v>281</v>
      </c>
      <c r="F155" s="11">
        <v>1</v>
      </c>
      <c r="G155" s="9" t="s">
        <v>18</v>
      </c>
      <c r="H155" s="9">
        <v>326</v>
      </c>
      <c r="I155" s="9">
        <v>326</v>
      </c>
      <c r="J155" s="87"/>
      <c r="K155" s="19">
        <v>255</v>
      </c>
      <c r="L155" s="9">
        <v>255</v>
      </c>
      <c r="M155" s="84"/>
      <c r="N155" s="9">
        <v>340</v>
      </c>
      <c r="O155" s="9">
        <v>340</v>
      </c>
      <c r="P155" s="85"/>
      <c r="Q155" s="9">
        <v>278</v>
      </c>
      <c r="R155" s="9">
        <v>278</v>
      </c>
      <c r="S155" s="73" t="s">
        <v>3309</v>
      </c>
      <c r="T155" s="5">
        <v>316</v>
      </c>
      <c r="U155" s="5">
        <v>316</v>
      </c>
      <c r="V155" s="315" t="s">
        <v>3540</v>
      </c>
      <c r="W155" s="5">
        <v>347</v>
      </c>
      <c r="X155" s="5">
        <v>347</v>
      </c>
      <c r="AF155" s="9">
        <f t="shared" si="20"/>
        <v>1862</v>
      </c>
      <c r="AG155" s="9">
        <f t="shared" si="21"/>
        <v>1862</v>
      </c>
      <c r="AH155" s="26">
        <f>AF155/AG155</f>
        <v>1</v>
      </c>
      <c r="AI155" s="26">
        <f>+AH155/F155</f>
        <v>1</v>
      </c>
      <c r="AJ155" s="9" t="s">
        <v>4072</v>
      </c>
    </row>
    <row r="156" spans="1:36" ht="15.75" hidden="1" customHeight="1" x14ac:dyDescent="0.25">
      <c r="A156" s="9">
        <v>155</v>
      </c>
      <c r="B156" s="9" t="s">
        <v>263</v>
      </c>
      <c r="C156" s="9" t="s">
        <v>277</v>
      </c>
      <c r="D156" s="9" t="s">
        <v>16</v>
      </c>
      <c r="E156" s="324" t="s">
        <v>282</v>
      </c>
      <c r="F156" s="11">
        <v>1</v>
      </c>
      <c r="G156" s="9" t="s">
        <v>18</v>
      </c>
      <c r="H156" s="9">
        <v>572</v>
      </c>
      <c r="I156" s="9">
        <v>572</v>
      </c>
      <c r="J156" s="87"/>
      <c r="K156" s="19">
        <v>450</v>
      </c>
      <c r="L156" s="9">
        <v>450</v>
      </c>
      <c r="M156" s="84"/>
      <c r="N156" s="9">
        <v>367</v>
      </c>
      <c r="O156" s="9">
        <v>367</v>
      </c>
      <c r="P156" s="85"/>
      <c r="Q156" s="9">
        <v>398</v>
      </c>
      <c r="R156" s="9">
        <v>398</v>
      </c>
      <c r="S156" s="73" t="s">
        <v>3309</v>
      </c>
      <c r="T156" s="37">
        <v>230</v>
      </c>
      <c r="U156" s="5">
        <v>230</v>
      </c>
      <c r="V156" s="315" t="s">
        <v>3541</v>
      </c>
      <c r="W156" s="5">
        <v>239</v>
      </c>
      <c r="X156" s="5">
        <v>239</v>
      </c>
      <c r="AF156" s="9">
        <f t="shared" si="20"/>
        <v>2256</v>
      </c>
      <c r="AG156" s="9">
        <f t="shared" si="21"/>
        <v>2256</v>
      </c>
      <c r="AH156" s="26">
        <f>AF156/AG156</f>
        <v>1</v>
      </c>
      <c r="AI156" s="26">
        <f>+AH156/F156</f>
        <v>1</v>
      </c>
      <c r="AJ156" s="9" t="s">
        <v>4072</v>
      </c>
    </row>
    <row r="157" spans="1:36" ht="15.75" hidden="1" customHeight="1" x14ac:dyDescent="0.25">
      <c r="A157" s="9">
        <v>156</v>
      </c>
      <c r="B157" s="9" t="s">
        <v>263</v>
      </c>
      <c r="C157" s="9" t="s">
        <v>283</v>
      </c>
      <c r="D157" s="9" t="s">
        <v>16</v>
      </c>
      <c r="E157" s="324" t="s">
        <v>284</v>
      </c>
      <c r="F157" s="11">
        <v>1</v>
      </c>
      <c r="G157" s="9" t="s">
        <v>18</v>
      </c>
      <c r="H157" s="9">
        <v>20</v>
      </c>
      <c r="I157" s="9">
        <v>20</v>
      </c>
      <c r="J157" s="87"/>
      <c r="K157" s="18">
        <v>20</v>
      </c>
      <c r="L157" s="9">
        <v>20</v>
      </c>
      <c r="M157" s="84"/>
      <c r="P157" s="85"/>
      <c r="Q157" s="9">
        <v>82</v>
      </c>
      <c r="R157" s="9">
        <v>70</v>
      </c>
      <c r="S157" s="61" t="s">
        <v>3310</v>
      </c>
      <c r="T157" s="37">
        <v>22</v>
      </c>
      <c r="U157" s="5">
        <v>20</v>
      </c>
      <c r="V157" s="346"/>
      <c r="AF157" s="9">
        <f t="shared" si="20"/>
        <v>144</v>
      </c>
      <c r="AG157" s="9">
        <f t="shared" si="21"/>
        <v>130</v>
      </c>
      <c r="AH157" s="133">
        <f>AF157/AG157</f>
        <v>1.1076923076923078</v>
      </c>
      <c r="AI157" s="26">
        <f>+AH157/F157</f>
        <v>1.1076923076923078</v>
      </c>
      <c r="AJ157" s="9" t="s">
        <v>4072</v>
      </c>
    </row>
    <row r="158" spans="1:36" ht="15.75" hidden="1" customHeight="1" x14ac:dyDescent="0.25">
      <c r="A158" s="9">
        <v>157</v>
      </c>
      <c r="B158" s="9" t="s">
        <v>263</v>
      </c>
      <c r="C158" s="9" t="s">
        <v>283</v>
      </c>
      <c r="D158" s="9" t="s">
        <v>16</v>
      </c>
      <c r="E158" s="324" t="s">
        <v>285</v>
      </c>
      <c r="F158" s="9">
        <v>12</v>
      </c>
      <c r="G158" s="9" t="s">
        <v>113</v>
      </c>
      <c r="H158" s="9">
        <v>1</v>
      </c>
      <c r="I158" s="14">
        <v>1</v>
      </c>
      <c r="J158" s="87"/>
      <c r="K158" s="18">
        <v>1</v>
      </c>
      <c r="L158" s="14">
        <v>1</v>
      </c>
      <c r="M158" s="84" t="s">
        <v>406</v>
      </c>
      <c r="N158" s="9">
        <v>1</v>
      </c>
      <c r="O158" s="14">
        <v>1</v>
      </c>
      <c r="P158" s="85"/>
      <c r="Q158" s="9">
        <v>1</v>
      </c>
      <c r="R158" s="9">
        <v>1</v>
      </c>
      <c r="S158" s="73" t="s">
        <v>3311</v>
      </c>
      <c r="T158" s="37">
        <v>1</v>
      </c>
      <c r="U158" s="5">
        <v>1</v>
      </c>
      <c r="V158" s="346"/>
      <c r="W158" s="5">
        <v>1</v>
      </c>
      <c r="X158" s="5">
        <v>1</v>
      </c>
      <c r="AF158" s="9">
        <f t="shared" si="20"/>
        <v>6</v>
      </c>
      <c r="AG158" s="9">
        <f t="shared" si="21"/>
        <v>6</v>
      </c>
      <c r="AH158" s="26">
        <f>+AF158/AG158</f>
        <v>1</v>
      </c>
      <c r="AI158" s="26">
        <f>+AF158/F158</f>
        <v>0.5</v>
      </c>
      <c r="AJ158" s="9" t="s">
        <v>4072</v>
      </c>
    </row>
    <row r="159" spans="1:36" ht="15.75" hidden="1" customHeight="1" x14ac:dyDescent="0.25">
      <c r="A159" s="9">
        <v>158</v>
      </c>
      <c r="B159" s="9" t="s">
        <v>263</v>
      </c>
      <c r="C159" s="9" t="s">
        <v>283</v>
      </c>
      <c r="D159" s="9" t="s">
        <v>16</v>
      </c>
      <c r="E159" s="324" t="s">
        <v>286</v>
      </c>
      <c r="F159" s="9">
        <v>12</v>
      </c>
      <c r="G159" s="9" t="s">
        <v>79</v>
      </c>
      <c r="H159" s="9">
        <v>1</v>
      </c>
      <c r="I159" s="14">
        <v>1</v>
      </c>
      <c r="J159" s="87"/>
      <c r="K159" s="18">
        <v>1</v>
      </c>
      <c r="L159" s="14">
        <v>1</v>
      </c>
      <c r="M159" s="84" t="s">
        <v>396</v>
      </c>
      <c r="N159" s="9">
        <v>1</v>
      </c>
      <c r="O159" s="14">
        <v>1</v>
      </c>
      <c r="P159" s="85"/>
      <c r="Q159" s="9">
        <v>1</v>
      </c>
      <c r="R159" s="9">
        <v>1</v>
      </c>
      <c r="S159" s="73" t="s">
        <v>3312</v>
      </c>
      <c r="T159" s="37">
        <v>1</v>
      </c>
      <c r="U159" s="5">
        <v>1</v>
      </c>
      <c r="V159" s="346"/>
      <c r="W159" s="5">
        <v>1</v>
      </c>
      <c r="X159" s="5">
        <v>1</v>
      </c>
      <c r="AF159" s="9">
        <f t="shared" si="20"/>
        <v>6</v>
      </c>
      <c r="AG159" s="9">
        <f t="shared" si="21"/>
        <v>6</v>
      </c>
      <c r="AH159" s="26">
        <f>+AF159/AG159</f>
        <v>1</v>
      </c>
      <c r="AI159" s="26">
        <f>+AF159/F159</f>
        <v>0.5</v>
      </c>
      <c r="AJ159" s="9" t="s">
        <v>4072</v>
      </c>
    </row>
    <row r="160" spans="1:36" ht="15.75" hidden="1" customHeight="1" x14ac:dyDescent="0.25">
      <c r="A160" s="9">
        <v>159</v>
      </c>
      <c r="B160" s="9" t="s">
        <v>263</v>
      </c>
      <c r="C160" s="9" t="s">
        <v>283</v>
      </c>
      <c r="D160" s="9" t="s">
        <v>16</v>
      </c>
      <c r="E160" s="324" t="s">
        <v>287</v>
      </c>
      <c r="F160" s="11">
        <v>1</v>
      </c>
      <c r="G160" s="9" t="s">
        <v>18</v>
      </c>
      <c r="H160" s="9">
        <v>7</v>
      </c>
      <c r="I160" s="9">
        <v>7</v>
      </c>
      <c r="J160" s="87"/>
      <c r="K160" s="18">
        <v>13</v>
      </c>
      <c r="L160" s="9">
        <v>13</v>
      </c>
      <c r="M160" s="84" t="s">
        <v>387</v>
      </c>
      <c r="N160" s="9">
        <v>12</v>
      </c>
      <c r="O160" s="9">
        <v>12</v>
      </c>
      <c r="P160" s="85"/>
      <c r="Q160" s="9">
        <v>3</v>
      </c>
      <c r="R160" s="9">
        <v>3</v>
      </c>
      <c r="S160" s="73" t="s">
        <v>3313</v>
      </c>
      <c r="T160" s="37">
        <v>3</v>
      </c>
      <c r="U160" s="5">
        <v>3</v>
      </c>
      <c r="V160" s="346"/>
      <c r="AF160" s="9">
        <f t="shared" si="20"/>
        <v>38</v>
      </c>
      <c r="AG160" s="9">
        <f t="shared" si="21"/>
        <v>38</v>
      </c>
      <c r="AH160" s="26">
        <f>AF160/AG160</f>
        <v>1</v>
      </c>
      <c r="AI160" s="26">
        <f>+AH160/F160</f>
        <v>1</v>
      </c>
      <c r="AJ160" s="9" t="s">
        <v>4072</v>
      </c>
    </row>
    <row r="161" spans="1:36" ht="15.75" hidden="1" customHeight="1" x14ac:dyDescent="0.25">
      <c r="A161" s="9">
        <v>160</v>
      </c>
      <c r="B161" s="9" t="s">
        <v>263</v>
      </c>
      <c r="C161" s="9" t="s">
        <v>283</v>
      </c>
      <c r="D161" s="9" t="s">
        <v>16</v>
      </c>
      <c r="E161" s="324" t="s">
        <v>288</v>
      </c>
      <c r="F161" s="11">
        <v>1</v>
      </c>
      <c r="G161" s="9" t="s">
        <v>18</v>
      </c>
      <c r="H161" s="9">
        <v>0</v>
      </c>
      <c r="I161" s="9">
        <v>0</v>
      </c>
      <c r="J161" s="87"/>
      <c r="K161" s="18">
        <v>1</v>
      </c>
      <c r="L161" s="9">
        <v>1</v>
      </c>
      <c r="M161" s="84" t="s">
        <v>388</v>
      </c>
      <c r="N161" s="9">
        <v>0</v>
      </c>
      <c r="O161" s="9">
        <v>0</v>
      </c>
      <c r="P161" s="85"/>
      <c r="Q161" s="9">
        <v>2</v>
      </c>
      <c r="R161" s="9">
        <v>2</v>
      </c>
      <c r="S161" s="62" t="s">
        <v>3314</v>
      </c>
      <c r="T161" s="37">
        <v>0</v>
      </c>
      <c r="U161" s="5">
        <v>0</v>
      </c>
      <c r="V161" s="346"/>
      <c r="W161" s="5">
        <v>5</v>
      </c>
      <c r="X161" s="5">
        <v>5</v>
      </c>
      <c r="AF161" s="9">
        <f t="shared" si="20"/>
        <v>8</v>
      </c>
      <c r="AG161" s="9">
        <f t="shared" si="21"/>
        <v>8</v>
      </c>
      <c r="AH161" s="26">
        <f>AF161/AG161</f>
        <v>1</v>
      </c>
      <c r="AI161" s="26">
        <f>+AH161/F161</f>
        <v>1</v>
      </c>
      <c r="AJ161" s="9" t="s">
        <v>4072</v>
      </c>
    </row>
    <row r="162" spans="1:36" ht="15.75" hidden="1" customHeight="1" x14ac:dyDescent="0.25">
      <c r="A162" s="9">
        <v>161</v>
      </c>
      <c r="B162" s="9" t="s">
        <v>263</v>
      </c>
      <c r="C162" s="9" t="s">
        <v>283</v>
      </c>
      <c r="D162" s="9" t="s">
        <v>16</v>
      </c>
      <c r="E162" s="324" t="s">
        <v>289</v>
      </c>
      <c r="F162" s="11">
        <v>1</v>
      </c>
      <c r="G162" s="9" t="s">
        <v>18</v>
      </c>
      <c r="H162" s="9">
        <v>0</v>
      </c>
      <c r="I162" s="9">
        <v>0</v>
      </c>
      <c r="J162" s="87"/>
      <c r="K162" s="9">
        <v>76</v>
      </c>
      <c r="L162" s="9">
        <v>76</v>
      </c>
      <c r="M162" s="84" t="s">
        <v>361</v>
      </c>
      <c r="N162" s="9">
        <v>80</v>
      </c>
      <c r="O162" s="9">
        <v>80</v>
      </c>
      <c r="P162" s="85"/>
      <c r="Q162" s="9">
        <v>2</v>
      </c>
      <c r="R162" s="9">
        <v>2</v>
      </c>
      <c r="S162" s="62" t="s">
        <v>3315</v>
      </c>
      <c r="T162" s="37">
        <v>73</v>
      </c>
      <c r="U162" s="5">
        <v>73</v>
      </c>
      <c r="V162" s="346"/>
      <c r="AF162" s="9">
        <f t="shared" si="20"/>
        <v>231</v>
      </c>
      <c r="AG162" s="9">
        <f t="shared" si="21"/>
        <v>231</v>
      </c>
      <c r="AH162" s="26">
        <f>AF162/AG162</f>
        <v>1</v>
      </c>
      <c r="AI162" s="26">
        <f>+AH162/F162</f>
        <v>1</v>
      </c>
      <c r="AJ162" s="9" t="s">
        <v>4072</v>
      </c>
    </row>
    <row r="163" spans="1:36" ht="15.75" hidden="1" customHeight="1" x14ac:dyDescent="0.25">
      <c r="A163" s="9">
        <v>162</v>
      </c>
      <c r="B163" s="9" t="s">
        <v>263</v>
      </c>
      <c r="C163" s="9" t="s">
        <v>290</v>
      </c>
      <c r="D163" s="9" t="s">
        <v>16</v>
      </c>
      <c r="E163" s="324" t="s">
        <v>291</v>
      </c>
      <c r="F163" s="9">
        <v>60</v>
      </c>
      <c r="G163" s="9" t="s">
        <v>117</v>
      </c>
      <c r="H163" s="15">
        <v>11</v>
      </c>
      <c r="I163" s="14">
        <v>5</v>
      </c>
      <c r="J163" s="87"/>
      <c r="K163" s="9">
        <v>4</v>
      </c>
      <c r="L163" s="14">
        <v>5</v>
      </c>
      <c r="M163" s="84" t="s">
        <v>397</v>
      </c>
      <c r="N163" s="9">
        <v>5</v>
      </c>
      <c r="O163" s="14">
        <v>5</v>
      </c>
      <c r="P163" s="85"/>
      <c r="Q163" s="9">
        <v>3</v>
      </c>
      <c r="R163" s="14">
        <v>5</v>
      </c>
      <c r="S163" s="61"/>
      <c r="T163" s="37">
        <v>5</v>
      </c>
      <c r="U163" s="14">
        <v>5</v>
      </c>
      <c r="V163" s="346"/>
      <c r="W163" s="5">
        <v>4</v>
      </c>
      <c r="X163" s="5">
        <v>4</v>
      </c>
      <c r="AF163" s="9">
        <f t="shared" si="20"/>
        <v>32</v>
      </c>
      <c r="AG163" s="9">
        <f t="shared" si="21"/>
        <v>29</v>
      </c>
      <c r="AH163" s="133">
        <f t="shared" ref="AH163:AH168" si="22">+AF163/AG163</f>
        <v>1.103448275862069</v>
      </c>
      <c r="AI163" s="26">
        <f t="shared" ref="AI163:AI168" si="23">+AF163/F163</f>
        <v>0.53333333333333333</v>
      </c>
      <c r="AJ163" s="9" t="s">
        <v>4072</v>
      </c>
    </row>
    <row r="164" spans="1:36" ht="15.75" hidden="1" customHeight="1" x14ac:dyDescent="0.25">
      <c r="A164" s="9">
        <v>164</v>
      </c>
      <c r="B164" s="9" t="s">
        <v>263</v>
      </c>
      <c r="C164" s="9" t="s">
        <v>292</v>
      </c>
      <c r="D164" s="9" t="s">
        <v>16</v>
      </c>
      <c r="E164" s="90" t="s">
        <v>3859</v>
      </c>
      <c r="F164" s="9">
        <v>75</v>
      </c>
      <c r="G164" s="9" t="s">
        <v>293</v>
      </c>
      <c r="H164" s="9">
        <v>0</v>
      </c>
      <c r="I164" s="14">
        <v>6</v>
      </c>
      <c r="J164" s="87"/>
      <c r="K164" s="9">
        <v>0</v>
      </c>
      <c r="L164" s="14">
        <v>7</v>
      </c>
      <c r="M164" s="84"/>
      <c r="N164" s="9">
        <v>0</v>
      </c>
      <c r="O164" s="14">
        <v>7</v>
      </c>
      <c r="P164" s="85"/>
      <c r="Q164" s="9">
        <v>0</v>
      </c>
      <c r="R164" s="9">
        <v>0</v>
      </c>
      <c r="S164" s="61"/>
      <c r="T164" s="37">
        <v>8</v>
      </c>
      <c r="U164" s="5">
        <v>5</v>
      </c>
      <c r="V164" s="315" t="s">
        <v>3542</v>
      </c>
      <c r="W164" s="5">
        <v>8</v>
      </c>
      <c r="X164" s="5">
        <v>8</v>
      </c>
      <c r="AF164" s="9">
        <f t="shared" si="20"/>
        <v>16</v>
      </c>
      <c r="AG164" s="9">
        <f t="shared" si="21"/>
        <v>33</v>
      </c>
      <c r="AH164" s="26">
        <f t="shared" si="22"/>
        <v>0.48484848484848486</v>
      </c>
      <c r="AI164" s="26">
        <f t="shared" si="23"/>
        <v>0.21333333333333335</v>
      </c>
      <c r="AJ164" s="9" t="s">
        <v>4074</v>
      </c>
    </row>
    <row r="165" spans="1:36" ht="15.75" hidden="1" customHeight="1" x14ac:dyDescent="0.25">
      <c r="A165" s="9">
        <v>168</v>
      </c>
      <c r="B165" s="9" t="s">
        <v>263</v>
      </c>
      <c r="C165" s="9" t="s">
        <v>292</v>
      </c>
      <c r="D165" s="9" t="s">
        <v>16</v>
      </c>
      <c r="E165" s="324" t="s">
        <v>294</v>
      </c>
      <c r="F165" s="9">
        <v>10</v>
      </c>
      <c r="G165" s="9" t="s">
        <v>293</v>
      </c>
      <c r="H165" s="9">
        <v>1</v>
      </c>
      <c r="I165" s="14">
        <v>1</v>
      </c>
      <c r="J165" s="87"/>
      <c r="K165" s="9">
        <v>1</v>
      </c>
      <c r="L165" s="14">
        <v>1</v>
      </c>
      <c r="M165" s="84" t="s">
        <v>398</v>
      </c>
      <c r="N165" s="9">
        <v>3</v>
      </c>
      <c r="O165" s="14">
        <v>1</v>
      </c>
      <c r="P165" s="85"/>
      <c r="Q165" s="9">
        <v>3</v>
      </c>
      <c r="R165" s="9">
        <v>1</v>
      </c>
      <c r="S165" s="61"/>
      <c r="T165" s="37">
        <v>0</v>
      </c>
      <c r="U165" s="5">
        <v>1</v>
      </c>
      <c r="V165" s="346"/>
      <c r="W165" s="5">
        <v>1</v>
      </c>
      <c r="X165" s="5">
        <v>1</v>
      </c>
      <c r="AF165" s="9">
        <f t="shared" si="20"/>
        <v>9</v>
      </c>
      <c r="AG165" s="9">
        <f t="shared" si="21"/>
        <v>6</v>
      </c>
      <c r="AH165" s="133">
        <f t="shared" si="22"/>
        <v>1.5</v>
      </c>
      <c r="AI165" s="26">
        <f t="shared" si="23"/>
        <v>0.9</v>
      </c>
      <c r="AJ165" s="9" t="s">
        <v>4072</v>
      </c>
    </row>
    <row r="166" spans="1:36" ht="15.75" hidden="1" customHeight="1" x14ac:dyDescent="0.25">
      <c r="A166" s="9">
        <v>169</v>
      </c>
      <c r="B166" s="9" t="s">
        <v>263</v>
      </c>
      <c r="C166" s="9" t="s">
        <v>292</v>
      </c>
      <c r="D166" s="9" t="s">
        <v>16</v>
      </c>
      <c r="E166" s="59" t="s">
        <v>295</v>
      </c>
      <c r="F166" s="9">
        <v>10</v>
      </c>
      <c r="G166" s="9" t="s">
        <v>293</v>
      </c>
      <c r="H166" s="14">
        <v>0</v>
      </c>
      <c r="I166" s="14">
        <v>0</v>
      </c>
      <c r="J166" s="83" t="s">
        <v>26</v>
      </c>
      <c r="K166" s="9">
        <v>2</v>
      </c>
      <c r="L166" s="14">
        <v>1</v>
      </c>
      <c r="M166" s="84" t="s">
        <v>395</v>
      </c>
      <c r="N166" s="9">
        <v>2</v>
      </c>
      <c r="O166" s="14">
        <v>1</v>
      </c>
      <c r="P166" s="85"/>
      <c r="Q166" s="9">
        <v>1</v>
      </c>
      <c r="R166" s="9">
        <v>1</v>
      </c>
      <c r="S166" s="61"/>
      <c r="T166" s="37">
        <v>2</v>
      </c>
      <c r="U166" s="5">
        <v>1</v>
      </c>
      <c r="V166" s="315" t="s">
        <v>3543</v>
      </c>
      <c r="W166" s="5">
        <v>0</v>
      </c>
      <c r="X166" s="5">
        <v>0</v>
      </c>
      <c r="AF166" s="9">
        <f t="shared" si="20"/>
        <v>7</v>
      </c>
      <c r="AG166" s="9">
        <f t="shared" si="21"/>
        <v>4</v>
      </c>
      <c r="AH166" s="133">
        <f t="shared" si="22"/>
        <v>1.75</v>
      </c>
      <c r="AI166" s="26">
        <f t="shared" si="23"/>
        <v>0.7</v>
      </c>
      <c r="AJ166" s="9" t="s">
        <v>4072</v>
      </c>
    </row>
    <row r="167" spans="1:36" ht="15.75" hidden="1" customHeight="1" x14ac:dyDescent="0.25">
      <c r="A167" s="9">
        <v>170</v>
      </c>
      <c r="B167" s="9" t="s">
        <v>263</v>
      </c>
      <c r="C167" s="9" t="s">
        <v>292</v>
      </c>
      <c r="D167" s="9" t="s">
        <v>16</v>
      </c>
      <c r="E167" s="59" t="s">
        <v>296</v>
      </c>
      <c r="F167" s="9">
        <v>30</v>
      </c>
      <c r="G167" s="9" t="s">
        <v>297</v>
      </c>
      <c r="H167" s="15">
        <v>3</v>
      </c>
      <c r="I167" s="14">
        <v>1</v>
      </c>
      <c r="J167" s="87"/>
      <c r="K167" s="9">
        <v>3</v>
      </c>
      <c r="L167" s="14">
        <v>2</v>
      </c>
      <c r="M167" s="84" t="s">
        <v>401</v>
      </c>
      <c r="N167" s="9">
        <v>4</v>
      </c>
      <c r="O167" s="14">
        <v>3</v>
      </c>
      <c r="P167" s="85"/>
      <c r="Q167" s="9">
        <v>1</v>
      </c>
      <c r="R167" s="9">
        <v>4</v>
      </c>
      <c r="S167" s="61"/>
      <c r="T167" s="37">
        <v>5</v>
      </c>
      <c r="U167" s="5">
        <v>2</v>
      </c>
      <c r="V167" s="315" t="s">
        <v>3544</v>
      </c>
      <c r="W167" s="5">
        <v>5</v>
      </c>
      <c r="X167" s="5">
        <v>5</v>
      </c>
      <c r="AF167" s="9">
        <f t="shared" si="20"/>
        <v>21</v>
      </c>
      <c r="AG167" s="9">
        <f t="shared" si="21"/>
        <v>17</v>
      </c>
      <c r="AH167" s="133">
        <f t="shared" si="22"/>
        <v>1.2352941176470589</v>
      </c>
      <c r="AI167" s="26">
        <f t="shared" si="23"/>
        <v>0.7</v>
      </c>
      <c r="AJ167" s="9" t="s">
        <v>4072</v>
      </c>
    </row>
    <row r="168" spans="1:36" ht="15.75" hidden="1" customHeight="1" x14ac:dyDescent="0.25">
      <c r="A168" s="9">
        <v>174</v>
      </c>
      <c r="B168" s="9" t="s">
        <v>263</v>
      </c>
      <c r="C168" s="9" t="s">
        <v>292</v>
      </c>
      <c r="D168" s="9" t="s">
        <v>16</v>
      </c>
      <c r="E168" s="59" t="s">
        <v>299</v>
      </c>
      <c r="F168" s="9">
        <v>1</v>
      </c>
      <c r="G168" s="9" t="s">
        <v>298</v>
      </c>
      <c r="H168" s="14">
        <v>0</v>
      </c>
      <c r="I168" s="14">
        <v>0</v>
      </c>
      <c r="J168" s="83" t="s">
        <v>26</v>
      </c>
      <c r="K168" s="14">
        <v>0</v>
      </c>
      <c r="L168" s="14">
        <v>0</v>
      </c>
      <c r="M168" s="67" t="s">
        <v>26</v>
      </c>
      <c r="N168" s="14">
        <v>0</v>
      </c>
      <c r="O168" s="14">
        <v>0</v>
      </c>
      <c r="P168" s="83" t="s">
        <v>26</v>
      </c>
      <c r="Q168" s="9">
        <v>0</v>
      </c>
      <c r="R168" s="9">
        <v>0</v>
      </c>
      <c r="S168" s="61"/>
      <c r="T168" s="37">
        <v>0</v>
      </c>
      <c r="U168" s="5">
        <v>0</v>
      </c>
      <c r="V168" s="346"/>
      <c r="W168" s="5">
        <v>0</v>
      </c>
      <c r="X168" s="5">
        <v>0</v>
      </c>
      <c r="AF168" s="9">
        <f t="shared" si="20"/>
        <v>0</v>
      </c>
      <c r="AG168" s="9">
        <f t="shared" si="21"/>
        <v>0</v>
      </c>
      <c r="AH168" s="26" t="e">
        <f t="shared" si="22"/>
        <v>#DIV/0!</v>
      </c>
      <c r="AI168" s="26">
        <f t="shared" si="23"/>
        <v>0</v>
      </c>
      <c r="AJ168" s="9" t="s">
        <v>4070</v>
      </c>
    </row>
    <row r="169" spans="1:36" ht="15.75" hidden="1" customHeight="1" x14ac:dyDescent="0.25">
      <c r="A169" s="9">
        <v>180</v>
      </c>
      <c r="B169" s="9" t="s">
        <v>263</v>
      </c>
      <c r="C169" s="9" t="s">
        <v>292</v>
      </c>
      <c r="D169" s="9" t="s">
        <v>16</v>
      </c>
      <c r="E169" s="324" t="s">
        <v>300</v>
      </c>
      <c r="F169" s="11">
        <v>1</v>
      </c>
      <c r="G169" s="9" t="s">
        <v>18</v>
      </c>
      <c r="H169" s="9">
        <v>21</v>
      </c>
      <c r="I169" s="9">
        <v>21</v>
      </c>
      <c r="J169" s="87"/>
      <c r="K169" s="9">
        <v>27</v>
      </c>
      <c r="L169" s="9">
        <v>27</v>
      </c>
      <c r="M169" s="84" t="s">
        <v>389</v>
      </c>
      <c r="N169" s="9">
        <v>34</v>
      </c>
      <c r="O169" s="9">
        <v>34</v>
      </c>
      <c r="P169" s="85"/>
      <c r="Q169" s="9">
        <v>18</v>
      </c>
      <c r="R169" s="9">
        <v>18</v>
      </c>
      <c r="S169" s="61"/>
      <c r="T169" s="37">
        <v>64</v>
      </c>
      <c r="U169" s="5">
        <v>64</v>
      </c>
      <c r="V169" s="315" t="s">
        <v>3545</v>
      </c>
      <c r="W169" s="5">
        <v>72</v>
      </c>
      <c r="X169" s="5">
        <v>72</v>
      </c>
      <c r="AF169" s="9">
        <f t="shared" si="20"/>
        <v>236</v>
      </c>
      <c r="AG169" s="9">
        <f t="shared" si="21"/>
        <v>236</v>
      </c>
      <c r="AH169" s="26">
        <f t="shared" ref="AH169:AH184" si="24">AF169/AG169</f>
        <v>1</v>
      </c>
      <c r="AI169" s="26">
        <f t="shared" ref="AI169:AI184" si="25">+AH169/F169</f>
        <v>1</v>
      </c>
      <c r="AJ169" s="9" t="s">
        <v>4072</v>
      </c>
    </row>
    <row r="170" spans="1:36" ht="15.75" hidden="1" customHeight="1" x14ac:dyDescent="0.25">
      <c r="A170" s="9">
        <v>182</v>
      </c>
      <c r="B170" s="9" t="s">
        <v>263</v>
      </c>
      <c r="C170" s="9" t="s">
        <v>292</v>
      </c>
      <c r="D170" s="9" t="s">
        <v>16</v>
      </c>
      <c r="E170" s="139" t="s">
        <v>3860</v>
      </c>
      <c r="F170" s="11">
        <v>1</v>
      </c>
      <c r="G170" s="9" t="s">
        <v>18</v>
      </c>
      <c r="H170" s="9">
        <v>4</v>
      </c>
      <c r="I170" s="9">
        <v>4</v>
      </c>
      <c r="J170" s="87"/>
      <c r="K170" s="9">
        <v>5</v>
      </c>
      <c r="L170" s="9">
        <v>5</v>
      </c>
      <c r="M170" s="84" t="s">
        <v>394</v>
      </c>
      <c r="N170" s="9">
        <v>3</v>
      </c>
      <c r="O170" s="9">
        <v>3</v>
      </c>
      <c r="P170" s="85"/>
      <c r="Q170" s="9">
        <v>7</v>
      </c>
      <c r="R170" s="9">
        <v>7</v>
      </c>
      <c r="S170" s="61"/>
      <c r="T170" s="37">
        <v>38</v>
      </c>
      <c r="U170" s="5">
        <v>38</v>
      </c>
      <c r="V170" s="315" t="s">
        <v>3546</v>
      </c>
      <c r="W170" s="5">
        <v>25</v>
      </c>
      <c r="X170" s="5">
        <v>25</v>
      </c>
      <c r="AF170" s="9">
        <f t="shared" si="20"/>
        <v>82</v>
      </c>
      <c r="AG170" s="9">
        <f t="shared" si="21"/>
        <v>82</v>
      </c>
      <c r="AH170" s="26">
        <f t="shared" si="24"/>
        <v>1</v>
      </c>
      <c r="AI170" s="26">
        <f t="shared" si="25"/>
        <v>1</v>
      </c>
      <c r="AJ170" s="9" t="s">
        <v>4072</v>
      </c>
    </row>
    <row r="171" spans="1:36" ht="15.75" hidden="1" customHeight="1" x14ac:dyDescent="0.25">
      <c r="A171" s="9">
        <v>184</v>
      </c>
      <c r="B171" s="9" t="s">
        <v>263</v>
      </c>
      <c r="C171" s="9" t="s">
        <v>292</v>
      </c>
      <c r="D171" s="9" t="s">
        <v>16</v>
      </c>
      <c r="E171" s="324" t="s">
        <v>301</v>
      </c>
      <c r="F171" s="11">
        <v>1</v>
      </c>
      <c r="G171" s="9" t="s">
        <v>18</v>
      </c>
      <c r="H171" s="9">
        <v>38</v>
      </c>
      <c r="I171" s="9">
        <v>38</v>
      </c>
      <c r="J171" s="87"/>
      <c r="K171" s="9">
        <v>32</v>
      </c>
      <c r="L171" s="9">
        <v>32</v>
      </c>
      <c r="M171" s="84" t="s">
        <v>373</v>
      </c>
      <c r="N171" s="9">
        <v>35</v>
      </c>
      <c r="O171" s="9">
        <v>35</v>
      </c>
      <c r="P171" s="85"/>
      <c r="Q171" s="9">
        <v>3</v>
      </c>
      <c r="R171" s="9">
        <v>3</v>
      </c>
      <c r="S171" s="61"/>
      <c r="T171" s="37">
        <v>3</v>
      </c>
      <c r="U171" s="5">
        <v>3</v>
      </c>
      <c r="V171" s="315" t="s">
        <v>3547</v>
      </c>
      <c r="W171" s="5">
        <v>2</v>
      </c>
      <c r="X171" s="5">
        <v>2</v>
      </c>
      <c r="AF171" s="9">
        <f t="shared" si="20"/>
        <v>113</v>
      </c>
      <c r="AG171" s="9">
        <f t="shared" si="21"/>
        <v>113</v>
      </c>
      <c r="AH171" s="26">
        <f t="shared" si="24"/>
        <v>1</v>
      </c>
      <c r="AI171" s="26">
        <f t="shared" si="25"/>
        <v>1</v>
      </c>
      <c r="AJ171" s="9" t="s">
        <v>4072</v>
      </c>
    </row>
    <row r="172" spans="1:36" ht="15.75" hidden="1" customHeight="1" x14ac:dyDescent="0.25">
      <c r="A172" s="9">
        <v>185</v>
      </c>
      <c r="B172" s="9" t="s">
        <v>263</v>
      </c>
      <c r="C172" s="9" t="s">
        <v>292</v>
      </c>
      <c r="D172" s="9" t="s">
        <v>16</v>
      </c>
      <c r="E172" s="324" t="s">
        <v>302</v>
      </c>
      <c r="F172" s="11">
        <v>1</v>
      </c>
      <c r="G172" s="9" t="s">
        <v>18</v>
      </c>
      <c r="H172" s="9">
        <v>11</v>
      </c>
      <c r="I172" s="9">
        <v>11</v>
      </c>
      <c r="J172" s="87"/>
      <c r="K172" s="9">
        <v>4</v>
      </c>
      <c r="L172" s="9">
        <v>4</v>
      </c>
      <c r="M172" s="84" t="s">
        <v>404</v>
      </c>
      <c r="N172" s="9">
        <v>5</v>
      </c>
      <c r="O172" s="9">
        <v>5</v>
      </c>
      <c r="P172" s="85"/>
      <c r="Q172" s="9">
        <v>3</v>
      </c>
      <c r="R172" s="9">
        <v>3</v>
      </c>
      <c r="S172" s="61"/>
      <c r="T172" s="37">
        <v>2</v>
      </c>
      <c r="U172" s="5">
        <v>2</v>
      </c>
      <c r="V172" s="315" t="s">
        <v>3548</v>
      </c>
      <c r="W172" s="5">
        <v>13</v>
      </c>
      <c r="X172" s="5">
        <v>13</v>
      </c>
      <c r="AF172" s="9">
        <f t="shared" si="20"/>
        <v>38</v>
      </c>
      <c r="AG172" s="9">
        <f t="shared" si="21"/>
        <v>38</v>
      </c>
      <c r="AH172" s="26">
        <f t="shared" si="24"/>
        <v>1</v>
      </c>
      <c r="AI172" s="26">
        <f t="shared" si="25"/>
        <v>1</v>
      </c>
      <c r="AJ172" s="9" t="s">
        <v>4072</v>
      </c>
    </row>
    <row r="173" spans="1:36" ht="15.75" hidden="1" customHeight="1" x14ac:dyDescent="0.25">
      <c r="A173" s="9">
        <v>186</v>
      </c>
      <c r="B173" s="9" t="s">
        <v>263</v>
      </c>
      <c r="C173" s="9" t="s">
        <v>303</v>
      </c>
      <c r="D173" s="9" t="s">
        <v>16</v>
      </c>
      <c r="E173" s="324" t="s">
        <v>304</v>
      </c>
      <c r="F173" s="11">
        <v>1</v>
      </c>
      <c r="G173" s="9" t="s">
        <v>18</v>
      </c>
      <c r="H173" s="9">
        <v>53</v>
      </c>
      <c r="I173" s="9">
        <v>53</v>
      </c>
      <c r="J173" s="87"/>
      <c r="K173" s="9">
        <v>76</v>
      </c>
      <c r="L173" s="9">
        <v>76</v>
      </c>
      <c r="M173" s="84" t="s">
        <v>371</v>
      </c>
      <c r="N173" s="9">
        <v>48</v>
      </c>
      <c r="O173" s="9">
        <v>48</v>
      </c>
      <c r="P173" s="85"/>
      <c r="Q173" s="9">
        <v>24</v>
      </c>
      <c r="R173" s="9">
        <v>24</v>
      </c>
      <c r="S173" s="61"/>
      <c r="T173" s="37">
        <v>33</v>
      </c>
      <c r="U173" s="5">
        <v>33</v>
      </c>
      <c r="V173" s="315" t="s">
        <v>3549</v>
      </c>
      <c r="W173" s="5">
        <v>61</v>
      </c>
      <c r="X173" s="5">
        <v>61</v>
      </c>
      <c r="AF173" s="9">
        <f t="shared" si="20"/>
        <v>295</v>
      </c>
      <c r="AG173" s="9">
        <f t="shared" si="21"/>
        <v>295</v>
      </c>
      <c r="AH173" s="26">
        <f t="shared" si="24"/>
        <v>1</v>
      </c>
      <c r="AI173" s="26">
        <f t="shared" si="25"/>
        <v>1</v>
      </c>
      <c r="AJ173" s="9" t="s">
        <v>4072</v>
      </c>
    </row>
    <row r="174" spans="1:36" ht="15.75" hidden="1" customHeight="1" x14ac:dyDescent="0.25">
      <c r="A174" s="9">
        <v>187</v>
      </c>
      <c r="B174" s="9" t="s">
        <v>263</v>
      </c>
      <c r="C174" s="9" t="s">
        <v>303</v>
      </c>
      <c r="D174" s="9" t="s">
        <v>16</v>
      </c>
      <c r="E174" s="324" t="s">
        <v>305</v>
      </c>
      <c r="F174" s="11">
        <v>1</v>
      </c>
      <c r="G174" s="9" t="s">
        <v>18</v>
      </c>
      <c r="H174" s="9">
        <v>304</v>
      </c>
      <c r="I174" s="9">
        <v>304</v>
      </c>
      <c r="J174" s="87"/>
      <c r="K174" s="9">
        <v>322</v>
      </c>
      <c r="L174" s="9">
        <v>322</v>
      </c>
      <c r="M174" s="84" t="s">
        <v>369</v>
      </c>
      <c r="N174" s="9">
        <v>219</v>
      </c>
      <c r="O174" s="9">
        <v>219</v>
      </c>
      <c r="P174" s="85"/>
      <c r="Q174" s="9">
        <v>232</v>
      </c>
      <c r="R174" s="9">
        <v>232</v>
      </c>
      <c r="S174" s="61"/>
      <c r="T174" s="37">
        <v>271</v>
      </c>
      <c r="U174" s="5">
        <v>271</v>
      </c>
      <c r="V174" s="315" t="s">
        <v>3550</v>
      </c>
      <c r="W174" s="5">
        <v>184</v>
      </c>
      <c r="X174" s="5">
        <v>184</v>
      </c>
      <c r="AF174" s="9">
        <f t="shared" si="20"/>
        <v>1532</v>
      </c>
      <c r="AG174" s="9">
        <f t="shared" si="21"/>
        <v>1532</v>
      </c>
      <c r="AH174" s="26">
        <f t="shared" si="24"/>
        <v>1</v>
      </c>
      <c r="AI174" s="26">
        <f t="shared" si="25"/>
        <v>1</v>
      </c>
      <c r="AJ174" s="9" t="s">
        <v>4072</v>
      </c>
    </row>
    <row r="175" spans="1:36" ht="15.75" hidden="1" customHeight="1" x14ac:dyDescent="0.25">
      <c r="A175" s="9">
        <v>188</v>
      </c>
      <c r="B175" s="9" t="s">
        <v>263</v>
      </c>
      <c r="C175" s="9" t="s">
        <v>303</v>
      </c>
      <c r="D175" s="9" t="s">
        <v>16</v>
      </c>
      <c r="E175" s="324" t="s">
        <v>306</v>
      </c>
      <c r="F175" s="11">
        <v>1</v>
      </c>
      <c r="G175" s="9" t="s">
        <v>18</v>
      </c>
      <c r="H175" s="9">
        <v>7</v>
      </c>
      <c r="I175" s="9">
        <v>7</v>
      </c>
      <c r="J175" s="87"/>
      <c r="K175" s="9">
        <v>37</v>
      </c>
      <c r="L175" s="9">
        <v>37</v>
      </c>
      <c r="M175" s="84" t="s">
        <v>367</v>
      </c>
      <c r="N175" s="9">
        <v>15</v>
      </c>
      <c r="O175" s="9">
        <v>15</v>
      </c>
      <c r="P175" s="85"/>
      <c r="Q175" s="9">
        <v>14</v>
      </c>
      <c r="R175" s="9">
        <v>14</v>
      </c>
      <c r="S175" s="61"/>
      <c r="T175" s="37">
        <v>8</v>
      </c>
      <c r="U175" s="5">
        <v>8</v>
      </c>
      <c r="V175" s="315" t="s">
        <v>3551</v>
      </c>
      <c r="W175" s="5">
        <v>16</v>
      </c>
      <c r="X175" s="5">
        <v>16</v>
      </c>
      <c r="AF175" s="9">
        <f t="shared" si="20"/>
        <v>97</v>
      </c>
      <c r="AG175" s="9">
        <f t="shared" si="21"/>
        <v>97</v>
      </c>
      <c r="AH175" s="26">
        <f t="shared" si="24"/>
        <v>1</v>
      </c>
      <c r="AI175" s="26">
        <f t="shared" si="25"/>
        <v>1</v>
      </c>
      <c r="AJ175" s="9" t="s">
        <v>4072</v>
      </c>
    </row>
    <row r="176" spans="1:36" ht="15.75" hidden="1" customHeight="1" x14ac:dyDescent="0.25">
      <c r="A176" s="9">
        <v>189</v>
      </c>
      <c r="B176" s="9" t="s">
        <v>263</v>
      </c>
      <c r="C176" s="9" t="s">
        <v>303</v>
      </c>
      <c r="D176" s="9" t="s">
        <v>16</v>
      </c>
      <c r="E176" s="324" t="s">
        <v>307</v>
      </c>
      <c r="F176" s="11">
        <v>1</v>
      </c>
      <c r="G176" s="9" t="s">
        <v>18</v>
      </c>
      <c r="H176" s="9">
        <v>48</v>
      </c>
      <c r="I176" s="9">
        <v>48</v>
      </c>
      <c r="J176" s="87"/>
      <c r="K176" s="9">
        <v>87</v>
      </c>
      <c r="L176" s="9">
        <v>87</v>
      </c>
      <c r="M176" s="84" t="s">
        <v>365</v>
      </c>
      <c r="N176" s="9">
        <v>109</v>
      </c>
      <c r="O176" s="9">
        <v>109</v>
      </c>
      <c r="P176" s="85"/>
      <c r="Q176" s="9">
        <v>104</v>
      </c>
      <c r="R176" s="9">
        <v>104</v>
      </c>
      <c r="S176" s="61"/>
      <c r="T176" s="37">
        <v>128</v>
      </c>
      <c r="U176" s="5">
        <v>128</v>
      </c>
      <c r="V176" s="315" t="s">
        <v>3552</v>
      </c>
      <c r="W176" s="5">
        <v>85</v>
      </c>
      <c r="X176" s="5">
        <v>85</v>
      </c>
      <c r="AF176" s="9">
        <f t="shared" ref="AF176:AF207" si="26">H176+K176+N176+Q176+T176+W176</f>
        <v>561</v>
      </c>
      <c r="AG176" s="9">
        <f t="shared" ref="AG176:AG207" si="27">I176+L176+O176+R176+U176+X176</f>
        <v>561</v>
      </c>
      <c r="AH176" s="26">
        <f t="shared" si="24"/>
        <v>1</v>
      </c>
      <c r="AI176" s="26">
        <f t="shared" si="25"/>
        <v>1</v>
      </c>
      <c r="AJ176" s="9" t="s">
        <v>4072</v>
      </c>
    </row>
    <row r="177" spans="1:36" ht="15.75" hidden="1" customHeight="1" x14ac:dyDescent="0.25">
      <c r="A177" s="9">
        <v>190</v>
      </c>
      <c r="B177" s="9" t="s">
        <v>263</v>
      </c>
      <c r="C177" s="9" t="s">
        <v>303</v>
      </c>
      <c r="D177" s="9" t="s">
        <v>16</v>
      </c>
      <c r="E177" s="324" t="s">
        <v>308</v>
      </c>
      <c r="F177" s="11">
        <v>1</v>
      </c>
      <c r="G177" s="9" t="s">
        <v>18</v>
      </c>
      <c r="H177" s="9">
        <v>11</v>
      </c>
      <c r="I177" s="9">
        <v>11</v>
      </c>
      <c r="J177" s="87"/>
      <c r="K177" s="9">
        <v>19</v>
      </c>
      <c r="L177" s="9">
        <v>19</v>
      </c>
      <c r="M177" s="84" t="s">
        <v>366</v>
      </c>
      <c r="N177" s="9">
        <v>14</v>
      </c>
      <c r="O177" s="9">
        <v>14</v>
      </c>
      <c r="P177" s="85"/>
      <c r="Q177" s="9">
        <v>3</v>
      </c>
      <c r="R177" s="9">
        <v>3</v>
      </c>
      <c r="S177" s="61"/>
      <c r="T177" s="37">
        <v>11</v>
      </c>
      <c r="U177" s="5">
        <v>11</v>
      </c>
      <c r="V177" s="315" t="s">
        <v>3553</v>
      </c>
      <c r="W177" s="5">
        <v>8</v>
      </c>
      <c r="X177" s="5">
        <v>8</v>
      </c>
      <c r="AF177" s="9">
        <f t="shared" si="26"/>
        <v>66</v>
      </c>
      <c r="AG177" s="9">
        <f t="shared" si="27"/>
        <v>66</v>
      </c>
      <c r="AH177" s="26">
        <f t="shared" si="24"/>
        <v>1</v>
      </c>
      <c r="AI177" s="26">
        <f t="shared" si="25"/>
        <v>1</v>
      </c>
      <c r="AJ177" s="9" t="s">
        <v>4072</v>
      </c>
    </row>
    <row r="178" spans="1:36" ht="15.75" hidden="1" customHeight="1" x14ac:dyDescent="0.25">
      <c r="A178" s="9">
        <v>191</v>
      </c>
      <c r="B178" s="9" t="s">
        <v>263</v>
      </c>
      <c r="C178" s="9" t="s">
        <v>303</v>
      </c>
      <c r="D178" s="9" t="s">
        <v>16</v>
      </c>
      <c r="E178" s="324" t="s">
        <v>309</v>
      </c>
      <c r="F178" s="11">
        <v>1</v>
      </c>
      <c r="G178" s="9" t="s">
        <v>18</v>
      </c>
      <c r="H178" s="9">
        <v>59</v>
      </c>
      <c r="I178" s="9">
        <v>59</v>
      </c>
      <c r="J178" s="87"/>
      <c r="K178" s="9">
        <v>45</v>
      </c>
      <c r="L178" s="9">
        <v>45</v>
      </c>
      <c r="M178" s="84" t="s">
        <v>402</v>
      </c>
      <c r="N178" s="9">
        <v>34</v>
      </c>
      <c r="O178" s="9">
        <v>34</v>
      </c>
      <c r="P178" s="85"/>
      <c r="Q178" s="9">
        <v>39</v>
      </c>
      <c r="R178" s="9">
        <v>39</v>
      </c>
      <c r="S178" s="61"/>
      <c r="T178" s="37">
        <v>93</v>
      </c>
      <c r="U178" s="5">
        <v>93</v>
      </c>
      <c r="V178" s="315" t="s">
        <v>3554</v>
      </c>
      <c r="W178" s="5">
        <v>17</v>
      </c>
      <c r="X178" s="5">
        <v>17</v>
      </c>
      <c r="AF178" s="9">
        <f t="shared" si="26"/>
        <v>287</v>
      </c>
      <c r="AG178" s="9">
        <f t="shared" si="27"/>
        <v>287</v>
      </c>
      <c r="AH178" s="26">
        <f t="shared" si="24"/>
        <v>1</v>
      </c>
      <c r="AI178" s="26">
        <f t="shared" si="25"/>
        <v>1</v>
      </c>
      <c r="AJ178" s="9" t="s">
        <v>4072</v>
      </c>
    </row>
    <row r="179" spans="1:36" ht="15.75" hidden="1" customHeight="1" x14ac:dyDescent="0.25">
      <c r="A179" s="9">
        <v>192</v>
      </c>
      <c r="B179" s="9" t="s">
        <v>263</v>
      </c>
      <c r="C179" s="9" t="s">
        <v>303</v>
      </c>
      <c r="D179" s="9" t="s">
        <v>16</v>
      </c>
      <c r="E179" s="324" t="s">
        <v>310</v>
      </c>
      <c r="F179" s="11">
        <v>1</v>
      </c>
      <c r="G179" s="9" t="s">
        <v>18</v>
      </c>
      <c r="H179" s="9">
        <v>134</v>
      </c>
      <c r="I179" s="9">
        <v>134</v>
      </c>
      <c r="J179" s="87"/>
      <c r="K179" s="9">
        <v>199</v>
      </c>
      <c r="L179" s="9">
        <v>199</v>
      </c>
      <c r="M179" s="84" t="s">
        <v>370</v>
      </c>
      <c r="N179" s="9">
        <v>274</v>
      </c>
      <c r="O179" s="9">
        <v>274</v>
      </c>
      <c r="P179" s="85"/>
      <c r="Q179" s="9">
        <v>224</v>
      </c>
      <c r="R179" s="9">
        <v>224</v>
      </c>
      <c r="S179" s="61"/>
      <c r="T179" s="37">
        <v>276</v>
      </c>
      <c r="U179" s="5">
        <v>276</v>
      </c>
      <c r="V179" s="315" t="s">
        <v>3555</v>
      </c>
      <c r="W179" s="5">
        <v>147</v>
      </c>
      <c r="X179" s="5">
        <v>147</v>
      </c>
      <c r="AF179" s="9">
        <f t="shared" si="26"/>
        <v>1254</v>
      </c>
      <c r="AG179" s="9">
        <f t="shared" si="27"/>
        <v>1254</v>
      </c>
      <c r="AH179" s="26">
        <f t="shared" si="24"/>
        <v>1</v>
      </c>
      <c r="AI179" s="26">
        <f t="shared" si="25"/>
        <v>1</v>
      </c>
      <c r="AJ179" s="9" t="s">
        <v>4072</v>
      </c>
    </row>
    <row r="180" spans="1:36" ht="15.75" hidden="1" customHeight="1" x14ac:dyDescent="0.25">
      <c r="A180" s="9">
        <v>193</v>
      </c>
      <c r="B180" s="9" t="s">
        <v>263</v>
      </c>
      <c r="C180" s="9" t="s">
        <v>303</v>
      </c>
      <c r="D180" s="9" t="s">
        <v>16</v>
      </c>
      <c r="E180" s="324" t="s">
        <v>311</v>
      </c>
      <c r="F180" s="11">
        <v>1</v>
      </c>
      <c r="G180" s="9" t="s">
        <v>18</v>
      </c>
      <c r="H180" s="9">
        <v>151</v>
      </c>
      <c r="I180" s="9">
        <v>151</v>
      </c>
      <c r="J180" s="87"/>
      <c r="K180" s="9">
        <v>305</v>
      </c>
      <c r="L180" s="9">
        <v>305</v>
      </c>
      <c r="M180" s="84" t="s">
        <v>368</v>
      </c>
      <c r="N180" s="9">
        <v>391</v>
      </c>
      <c r="O180" s="9">
        <v>391</v>
      </c>
      <c r="P180" s="85"/>
      <c r="Q180" s="9">
        <v>290</v>
      </c>
      <c r="R180" s="9">
        <v>290</v>
      </c>
      <c r="S180" s="61"/>
      <c r="T180" s="37">
        <v>544</v>
      </c>
      <c r="U180" s="5">
        <v>544</v>
      </c>
      <c r="V180" s="315" t="s">
        <v>3556</v>
      </c>
      <c r="W180" s="5">
        <v>392</v>
      </c>
      <c r="X180" s="5">
        <v>392</v>
      </c>
      <c r="AF180" s="9">
        <f t="shared" si="26"/>
        <v>2073</v>
      </c>
      <c r="AG180" s="9">
        <f t="shared" si="27"/>
        <v>2073</v>
      </c>
      <c r="AH180" s="26">
        <f t="shared" si="24"/>
        <v>1</v>
      </c>
      <c r="AI180" s="26">
        <f t="shared" si="25"/>
        <v>1</v>
      </c>
      <c r="AJ180" s="9" t="s">
        <v>4072</v>
      </c>
    </row>
    <row r="181" spans="1:36" ht="15.75" hidden="1" customHeight="1" x14ac:dyDescent="0.25">
      <c r="A181" s="9">
        <v>194</v>
      </c>
      <c r="B181" s="9" t="s">
        <v>263</v>
      </c>
      <c r="C181" s="9" t="s">
        <v>303</v>
      </c>
      <c r="D181" s="9" t="s">
        <v>16</v>
      </c>
      <c r="E181" s="324" t="s">
        <v>312</v>
      </c>
      <c r="F181" s="11">
        <v>1</v>
      </c>
      <c r="G181" s="9" t="s">
        <v>18</v>
      </c>
      <c r="H181" s="9">
        <v>179</v>
      </c>
      <c r="I181" s="9">
        <v>179</v>
      </c>
      <c r="J181" s="87"/>
      <c r="K181" s="9">
        <v>230</v>
      </c>
      <c r="L181" s="9">
        <v>230</v>
      </c>
      <c r="M181" s="84" t="s">
        <v>372</v>
      </c>
      <c r="N181" s="9">
        <v>262</v>
      </c>
      <c r="O181" s="9">
        <v>262</v>
      </c>
      <c r="P181" s="85"/>
      <c r="Q181" s="9">
        <v>160</v>
      </c>
      <c r="R181" s="9">
        <v>160</v>
      </c>
      <c r="S181" s="61"/>
      <c r="T181" s="37">
        <v>344</v>
      </c>
      <c r="U181" s="5">
        <v>344</v>
      </c>
      <c r="V181" s="315" t="s">
        <v>3557</v>
      </c>
      <c r="W181" s="5">
        <v>215</v>
      </c>
      <c r="X181" s="5">
        <v>215</v>
      </c>
      <c r="AF181" s="9">
        <f t="shared" si="26"/>
        <v>1390</v>
      </c>
      <c r="AG181" s="9">
        <f t="shared" si="27"/>
        <v>1390</v>
      </c>
      <c r="AH181" s="26">
        <f t="shared" si="24"/>
        <v>1</v>
      </c>
      <c r="AI181" s="26">
        <f t="shared" si="25"/>
        <v>1</v>
      </c>
      <c r="AJ181" s="9" t="s">
        <v>4072</v>
      </c>
    </row>
    <row r="182" spans="1:36" ht="15.75" hidden="1" customHeight="1" x14ac:dyDescent="0.25">
      <c r="A182" s="9">
        <v>195</v>
      </c>
      <c r="B182" s="9" t="s">
        <v>263</v>
      </c>
      <c r="C182" s="9" t="s">
        <v>303</v>
      </c>
      <c r="D182" s="9" t="s">
        <v>16</v>
      </c>
      <c r="E182" s="59" t="s">
        <v>313</v>
      </c>
      <c r="F182" s="11">
        <v>1</v>
      </c>
      <c r="G182" s="9" t="s">
        <v>18</v>
      </c>
      <c r="H182" s="9">
        <v>8</v>
      </c>
      <c r="I182" s="9">
        <v>8</v>
      </c>
      <c r="J182" s="87"/>
      <c r="K182" s="9">
        <v>20</v>
      </c>
      <c r="L182" s="9">
        <v>20</v>
      </c>
      <c r="M182" s="84" t="s">
        <v>393</v>
      </c>
      <c r="N182" s="9">
        <v>18</v>
      </c>
      <c r="O182" s="9">
        <v>18</v>
      </c>
      <c r="P182" s="85"/>
      <c r="Q182" s="9">
        <v>20</v>
      </c>
      <c r="R182" s="9">
        <v>20</v>
      </c>
      <c r="S182" s="61"/>
      <c r="T182" s="37">
        <v>22</v>
      </c>
      <c r="U182" s="5">
        <v>22</v>
      </c>
      <c r="V182" s="315" t="s">
        <v>3558</v>
      </c>
      <c r="W182" s="5">
        <v>27</v>
      </c>
      <c r="X182" s="5">
        <v>27</v>
      </c>
      <c r="AF182" s="9">
        <f t="shared" si="26"/>
        <v>115</v>
      </c>
      <c r="AG182" s="9">
        <f t="shared" si="27"/>
        <v>115</v>
      </c>
      <c r="AH182" s="26">
        <f t="shared" si="24"/>
        <v>1</v>
      </c>
      <c r="AI182" s="26">
        <f t="shared" si="25"/>
        <v>1</v>
      </c>
      <c r="AJ182" s="9" t="s">
        <v>4072</v>
      </c>
    </row>
    <row r="183" spans="1:36" ht="15.75" hidden="1" customHeight="1" x14ac:dyDescent="0.25">
      <c r="A183" s="9">
        <v>196</v>
      </c>
      <c r="B183" s="9" t="s">
        <v>263</v>
      </c>
      <c r="C183" s="9" t="s">
        <v>303</v>
      </c>
      <c r="D183" s="9" t="s">
        <v>16</v>
      </c>
      <c r="E183" s="59" t="s">
        <v>314</v>
      </c>
      <c r="F183" s="11">
        <v>1</v>
      </c>
      <c r="G183" s="9" t="s">
        <v>18</v>
      </c>
      <c r="H183" s="9">
        <v>0</v>
      </c>
      <c r="I183" s="9">
        <v>0</v>
      </c>
      <c r="J183" s="87"/>
      <c r="K183" s="9">
        <v>0</v>
      </c>
      <c r="L183" s="9">
        <v>0</v>
      </c>
      <c r="M183" s="84"/>
      <c r="N183" s="9">
        <v>0</v>
      </c>
      <c r="O183" s="9">
        <v>0</v>
      </c>
      <c r="P183" s="85"/>
      <c r="Q183" s="9">
        <v>0</v>
      </c>
      <c r="R183" s="9">
        <v>0</v>
      </c>
      <c r="S183" s="61"/>
      <c r="T183" s="37">
        <v>0</v>
      </c>
      <c r="U183" s="5">
        <v>0</v>
      </c>
      <c r="V183" s="346"/>
      <c r="W183" s="5">
        <v>0</v>
      </c>
      <c r="X183" s="5">
        <v>0</v>
      </c>
      <c r="AF183" s="9">
        <f t="shared" si="26"/>
        <v>0</v>
      </c>
      <c r="AG183" s="9">
        <f t="shared" si="27"/>
        <v>0</v>
      </c>
      <c r="AH183" s="26" t="e">
        <f t="shared" si="24"/>
        <v>#DIV/0!</v>
      </c>
      <c r="AI183" s="26" t="e">
        <f t="shared" si="25"/>
        <v>#DIV/0!</v>
      </c>
      <c r="AJ183" s="9" t="s">
        <v>4071</v>
      </c>
    </row>
    <row r="184" spans="1:36" ht="15.75" hidden="1" customHeight="1" x14ac:dyDescent="0.25">
      <c r="A184" s="9">
        <v>197</v>
      </c>
      <c r="B184" s="9" t="s">
        <v>263</v>
      </c>
      <c r="C184" s="9" t="s">
        <v>303</v>
      </c>
      <c r="D184" s="9" t="s">
        <v>16</v>
      </c>
      <c r="E184" s="59" t="s">
        <v>315</v>
      </c>
      <c r="F184" s="11">
        <v>1</v>
      </c>
      <c r="G184" s="9" t="s">
        <v>18</v>
      </c>
      <c r="H184" s="9">
        <v>1</v>
      </c>
      <c r="I184" s="9">
        <v>1</v>
      </c>
      <c r="J184" s="87"/>
      <c r="K184" s="9">
        <v>1</v>
      </c>
      <c r="L184" s="9">
        <v>1</v>
      </c>
      <c r="M184" s="84" t="s">
        <v>400</v>
      </c>
      <c r="N184" s="9">
        <v>0</v>
      </c>
      <c r="O184" s="9">
        <v>0</v>
      </c>
      <c r="P184" s="85"/>
      <c r="Q184" s="9">
        <v>0</v>
      </c>
      <c r="R184" s="9">
        <v>0</v>
      </c>
      <c r="S184" s="61"/>
      <c r="T184" s="37">
        <v>0</v>
      </c>
      <c r="U184" s="5">
        <v>0</v>
      </c>
      <c r="V184" s="346"/>
      <c r="W184" s="5">
        <v>0</v>
      </c>
      <c r="X184" s="5">
        <v>0</v>
      </c>
      <c r="AF184" s="9">
        <f t="shared" si="26"/>
        <v>2</v>
      </c>
      <c r="AG184" s="9">
        <f t="shared" si="27"/>
        <v>2</v>
      </c>
      <c r="AH184" s="26">
        <f t="shared" si="24"/>
        <v>1</v>
      </c>
      <c r="AI184" s="26">
        <f t="shared" si="25"/>
        <v>1</v>
      </c>
      <c r="AJ184" s="9" t="s">
        <v>4072</v>
      </c>
    </row>
    <row r="185" spans="1:36" ht="15.75" hidden="1" customHeight="1" x14ac:dyDescent="0.25">
      <c r="A185" s="9">
        <v>198</v>
      </c>
      <c r="B185" s="9" t="s">
        <v>263</v>
      </c>
      <c r="C185" s="9" t="s">
        <v>316</v>
      </c>
      <c r="D185" s="9" t="s">
        <v>16</v>
      </c>
      <c r="E185" s="59" t="s">
        <v>317</v>
      </c>
      <c r="F185" s="9">
        <v>12</v>
      </c>
      <c r="G185" s="9" t="s">
        <v>102</v>
      </c>
      <c r="H185" s="9">
        <v>1</v>
      </c>
      <c r="I185" s="14">
        <v>1</v>
      </c>
      <c r="J185" s="87"/>
      <c r="K185" s="9">
        <v>1</v>
      </c>
      <c r="L185" s="14">
        <v>1</v>
      </c>
      <c r="M185" s="84"/>
      <c r="N185" s="9">
        <v>1</v>
      </c>
      <c r="O185" s="14">
        <v>1</v>
      </c>
      <c r="P185" s="85"/>
      <c r="Q185" s="9">
        <v>1</v>
      </c>
      <c r="R185" s="9">
        <v>1</v>
      </c>
      <c r="S185" s="73" t="s">
        <v>3316</v>
      </c>
      <c r="T185" s="37">
        <v>1</v>
      </c>
      <c r="U185" s="5">
        <v>1</v>
      </c>
      <c r="V185" s="346"/>
      <c r="W185" s="5">
        <v>1</v>
      </c>
      <c r="X185" s="5">
        <v>1</v>
      </c>
      <c r="AF185" s="9">
        <f t="shared" si="26"/>
        <v>6</v>
      </c>
      <c r="AG185" s="9">
        <f t="shared" si="27"/>
        <v>6</v>
      </c>
      <c r="AH185" s="26">
        <f>+AF185/AG185</f>
        <v>1</v>
      </c>
      <c r="AI185" s="26">
        <f>+AF185/F185</f>
        <v>0.5</v>
      </c>
      <c r="AJ185" s="9" t="s">
        <v>4072</v>
      </c>
    </row>
    <row r="186" spans="1:36" ht="15.75" hidden="1" customHeight="1" x14ac:dyDescent="0.25">
      <c r="A186" s="9">
        <v>199</v>
      </c>
      <c r="B186" s="9" t="s">
        <v>263</v>
      </c>
      <c r="C186" s="9" t="s">
        <v>316</v>
      </c>
      <c r="D186" s="9" t="s">
        <v>16</v>
      </c>
      <c r="E186" s="59" t="s">
        <v>318</v>
      </c>
      <c r="F186" s="9">
        <v>120</v>
      </c>
      <c r="G186" s="9" t="s">
        <v>107</v>
      </c>
      <c r="H186" s="24">
        <v>12</v>
      </c>
      <c r="I186" s="14">
        <v>10</v>
      </c>
      <c r="J186" s="87"/>
      <c r="K186" s="9">
        <v>12</v>
      </c>
      <c r="L186" s="14">
        <v>10</v>
      </c>
      <c r="M186" s="84"/>
      <c r="O186" s="14">
        <v>10</v>
      </c>
      <c r="P186" s="85"/>
      <c r="S186" s="62" t="s">
        <v>3317</v>
      </c>
      <c r="T186" s="37">
        <v>8</v>
      </c>
      <c r="U186" s="5">
        <v>8</v>
      </c>
      <c r="V186" s="346"/>
      <c r="W186" s="5">
        <v>11</v>
      </c>
      <c r="X186" s="5">
        <v>11</v>
      </c>
      <c r="AF186" s="9">
        <f t="shared" si="26"/>
        <v>43</v>
      </c>
      <c r="AG186" s="9">
        <f t="shared" si="27"/>
        <v>49</v>
      </c>
      <c r="AH186" s="26">
        <f>+AF186/AG186</f>
        <v>0.87755102040816324</v>
      </c>
      <c r="AI186" s="26">
        <f>+AF186/F186</f>
        <v>0.35833333333333334</v>
      </c>
      <c r="AJ186" s="9" t="s">
        <v>4072</v>
      </c>
    </row>
    <row r="187" spans="1:36" ht="15.75" hidden="1" customHeight="1" x14ac:dyDescent="0.25">
      <c r="A187" s="9">
        <v>200</v>
      </c>
      <c r="B187" s="9" t="s">
        <v>263</v>
      </c>
      <c r="C187" s="9" t="s">
        <v>316</v>
      </c>
      <c r="D187" s="9" t="s">
        <v>16</v>
      </c>
      <c r="E187" s="59" t="s">
        <v>319</v>
      </c>
      <c r="F187" s="9">
        <v>120</v>
      </c>
      <c r="G187" s="9" t="s">
        <v>320</v>
      </c>
      <c r="H187" s="24">
        <v>12</v>
      </c>
      <c r="I187" s="14">
        <v>10</v>
      </c>
      <c r="J187" s="87"/>
      <c r="K187" s="9">
        <v>12</v>
      </c>
      <c r="L187" s="14">
        <v>10</v>
      </c>
      <c r="M187" s="84" t="s">
        <v>391</v>
      </c>
      <c r="O187" s="14">
        <v>10</v>
      </c>
      <c r="P187" s="85"/>
      <c r="Q187" s="9">
        <v>11</v>
      </c>
      <c r="R187" s="9">
        <v>11</v>
      </c>
      <c r="S187" s="73" t="s">
        <v>3318</v>
      </c>
      <c r="T187" s="37">
        <v>12</v>
      </c>
      <c r="U187" s="5">
        <v>12</v>
      </c>
      <c r="V187" s="346"/>
      <c r="W187" s="5">
        <v>14</v>
      </c>
      <c r="X187" s="5">
        <v>14</v>
      </c>
      <c r="AF187" s="9">
        <f t="shared" si="26"/>
        <v>61</v>
      </c>
      <c r="AG187" s="9">
        <f t="shared" si="27"/>
        <v>67</v>
      </c>
      <c r="AH187" s="26">
        <f>+AF187/AG187</f>
        <v>0.91044776119402981</v>
      </c>
      <c r="AI187" s="26">
        <f>+AF187/F187</f>
        <v>0.5083333333333333</v>
      </c>
      <c r="AJ187" s="9" t="s">
        <v>4072</v>
      </c>
    </row>
    <row r="188" spans="1:36" ht="15.75" hidden="1" customHeight="1" x14ac:dyDescent="0.25">
      <c r="A188" s="9">
        <v>201</v>
      </c>
      <c r="B188" s="9" t="s">
        <v>263</v>
      </c>
      <c r="C188" s="9" t="s">
        <v>316</v>
      </c>
      <c r="D188" s="9" t="s">
        <v>16</v>
      </c>
      <c r="E188" s="59" t="s">
        <v>321</v>
      </c>
      <c r="F188" s="9">
        <v>3</v>
      </c>
      <c r="G188" s="9" t="s">
        <v>107</v>
      </c>
      <c r="H188" s="14">
        <v>3</v>
      </c>
      <c r="I188" s="14">
        <v>3</v>
      </c>
      <c r="J188" s="87"/>
      <c r="K188" s="14">
        <v>0</v>
      </c>
      <c r="L188" s="14">
        <v>0</v>
      </c>
      <c r="M188" s="83" t="s">
        <v>26</v>
      </c>
      <c r="N188" s="14">
        <v>0</v>
      </c>
      <c r="O188" s="14">
        <v>0</v>
      </c>
      <c r="P188" s="83" t="s">
        <v>26</v>
      </c>
      <c r="Q188" s="9">
        <v>1</v>
      </c>
      <c r="R188" s="9">
        <v>1</v>
      </c>
      <c r="S188" s="62" t="s">
        <v>3319</v>
      </c>
      <c r="T188" s="37">
        <v>0</v>
      </c>
      <c r="U188" s="5">
        <v>0</v>
      </c>
      <c r="V188" s="346"/>
      <c r="W188" s="5">
        <v>0</v>
      </c>
      <c r="X188" s="5">
        <v>0</v>
      </c>
      <c r="AF188" s="9">
        <f t="shared" si="26"/>
        <v>4</v>
      </c>
      <c r="AG188" s="9">
        <f t="shared" si="27"/>
        <v>4</v>
      </c>
      <c r="AH188" s="26">
        <f>+AF188/AG188</f>
        <v>1</v>
      </c>
      <c r="AI188" s="26">
        <f>+AF188/F188</f>
        <v>1.3333333333333333</v>
      </c>
      <c r="AJ188" s="9" t="s">
        <v>4072</v>
      </c>
    </row>
    <row r="189" spans="1:36" ht="15.75" hidden="1" customHeight="1" x14ac:dyDescent="0.25">
      <c r="A189" s="9">
        <v>202</v>
      </c>
      <c r="B189" s="9" t="s">
        <v>263</v>
      </c>
      <c r="C189" s="9" t="s">
        <v>316</v>
      </c>
      <c r="D189" s="9" t="s">
        <v>16</v>
      </c>
      <c r="E189" s="59" t="s">
        <v>81</v>
      </c>
      <c r="F189" s="9">
        <v>12</v>
      </c>
      <c r="G189" s="9" t="s">
        <v>82</v>
      </c>
      <c r="H189" s="9">
        <v>1</v>
      </c>
      <c r="I189" s="14">
        <v>1</v>
      </c>
      <c r="J189" s="87"/>
      <c r="K189" s="9">
        <v>1</v>
      </c>
      <c r="L189" s="14">
        <v>1</v>
      </c>
      <c r="M189" s="84" t="s">
        <v>378</v>
      </c>
      <c r="N189" s="24">
        <v>0</v>
      </c>
      <c r="O189" s="14">
        <v>1</v>
      </c>
      <c r="P189" s="85"/>
      <c r="Q189" s="9">
        <v>1</v>
      </c>
      <c r="R189" s="9">
        <v>1</v>
      </c>
      <c r="S189" s="73" t="s">
        <v>3320</v>
      </c>
      <c r="T189" s="37">
        <v>18</v>
      </c>
      <c r="U189" s="5">
        <v>23</v>
      </c>
      <c r="V189" s="346"/>
      <c r="W189" s="5">
        <v>17</v>
      </c>
      <c r="X189" s="5">
        <v>23</v>
      </c>
      <c r="AF189" s="9">
        <f t="shared" si="26"/>
        <v>38</v>
      </c>
      <c r="AG189" s="9">
        <f t="shared" si="27"/>
        <v>50</v>
      </c>
      <c r="AH189" s="26">
        <f>+AF189/AG189</f>
        <v>0.76</v>
      </c>
      <c r="AI189" s="26">
        <f>+AF189/F189</f>
        <v>3.1666666666666665</v>
      </c>
      <c r="AJ189" s="9" t="s">
        <v>4073</v>
      </c>
    </row>
    <row r="190" spans="1:36" ht="15.75" hidden="1" customHeight="1" x14ac:dyDescent="0.25">
      <c r="A190" s="9">
        <v>203</v>
      </c>
      <c r="B190" s="9" t="s">
        <v>263</v>
      </c>
      <c r="C190" s="9" t="s">
        <v>316</v>
      </c>
      <c r="D190" s="9" t="s">
        <v>16</v>
      </c>
      <c r="E190" s="59" t="s">
        <v>322</v>
      </c>
      <c r="F190" s="11">
        <v>1</v>
      </c>
      <c r="G190" s="9" t="s">
        <v>18</v>
      </c>
      <c r="H190" s="9">
        <v>19</v>
      </c>
      <c r="I190" s="9">
        <v>19</v>
      </c>
      <c r="J190" s="87"/>
      <c r="K190" s="9">
        <v>13</v>
      </c>
      <c r="L190" s="9">
        <v>13</v>
      </c>
      <c r="M190" s="84" t="s">
        <v>362</v>
      </c>
      <c r="N190" s="9">
        <v>0</v>
      </c>
      <c r="O190" s="9">
        <v>0</v>
      </c>
      <c r="P190" s="85"/>
      <c r="Q190" s="9">
        <v>9</v>
      </c>
      <c r="R190" s="9">
        <v>9</v>
      </c>
      <c r="S190" s="62" t="s">
        <v>3320</v>
      </c>
      <c r="T190" s="37">
        <v>23</v>
      </c>
      <c r="U190" s="5">
        <v>23</v>
      </c>
      <c r="V190" s="346"/>
      <c r="W190" s="5">
        <v>23</v>
      </c>
      <c r="X190" s="5">
        <v>23</v>
      </c>
      <c r="AF190" s="9">
        <f t="shared" si="26"/>
        <v>87</v>
      </c>
      <c r="AG190" s="9">
        <f t="shared" si="27"/>
        <v>87</v>
      </c>
      <c r="AH190" s="26">
        <f t="shared" ref="AH190:AH196" si="28">AF190/AG190</f>
        <v>1</v>
      </c>
      <c r="AI190" s="26">
        <f t="shared" ref="AI190:AI196" si="29">+AH190/F190</f>
        <v>1</v>
      </c>
      <c r="AJ190" s="9" t="s">
        <v>4072</v>
      </c>
    </row>
    <row r="191" spans="1:36" ht="15.75" hidden="1" customHeight="1" x14ac:dyDescent="0.25">
      <c r="A191" s="9">
        <v>204</v>
      </c>
      <c r="B191" s="9" t="s">
        <v>263</v>
      </c>
      <c r="C191" s="9" t="s">
        <v>323</v>
      </c>
      <c r="D191" s="9" t="s">
        <v>16</v>
      </c>
      <c r="E191" s="59" t="s">
        <v>324</v>
      </c>
      <c r="F191" s="11">
        <v>1</v>
      </c>
      <c r="G191" s="9" t="s">
        <v>18</v>
      </c>
      <c r="H191" s="9">
        <v>10</v>
      </c>
      <c r="I191" s="9">
        <v>10</v>
      </c>
      <c r="J191" s="87"/>
      <c r="K191" s="9">
        <v>6</v>
      </c>
      <c r="L191" s="9">
        <v>6</v>
      </c>
      <c r="M191" s="84" t="s">
        <v>364</v>
      </c>
      <c r="N191" s="9">
        <v>15</v>
      </c>
      <c r="O191" s="9">
        <v>15</v>
      </c>
      <c r="P191" s="85"/>
      <c r="Q191" s="9">
        <v>15</v>
      </c>
      <c r="R191" s="9">
        <v>15</v>
      </c>
      <c r="S191" s="73" t="s">
        <v>3321</v>
      </c>
      <c r="T191" s="37">
        <v>45</v>
      </c>
      <c r="U191" s="5">
        <v>45</v>
      </c>
      <c r="V191" s="315" t="s">
        <v>3559</v>
      </c>
      <c r="W191" s="5">
        <v>59</v>
      </c>
      <c r="X191" s="5">
        <v>59</v>
      </c>
      <c r="AF191" s="9">
        <f t="shared" si="26"/>
        <v>150</v>
      </c>
      <c r="AG191" s="9">
        <f t="shared" si="27"/>
        <v>150</v>
      </c>
      <c r="AH191" s="26">
        <f t="shared" si="28"/>
        <v>1</v>
      </c>
      <c r="AI191" s="26">
        <f t="shared" si="29"/>
        <v>1</v>
      </c>
      <c r="AJ191" s="9" t="s">
        <v>4072</v>
      </c>
    </row>
    <row r="192" spans="1:36" ht="15.75" hidden="1" customHeight="1" x14ac:dyDescent="0.25">
      <c r="A192" s="9">
        <v>205</v>
      </c>
      <c r="B192" s="9" t="s">
        <v>263</v>
      </c>
      <c r="C192" s="9" t="s">
        <v>323</v>
      </c>
      <c r="D192" s="9" t="s">
        <v>16</v>
      </c>
      <c r="E192" s="59" t="s">
        <v>325</v>
      </c>
      <c r="F192" s="11">
        <v>1</v>
      </c>
      <c r="G192" s="9" t="s">
        <v>18</v>
      </c>
      <c r="H192" s="9">
        <v>3107</v>
      </c>
      <c r="I192" s="9">
        <v>3107</v>
      </c>
      <c r="J192" s="87"/>
      <c r="K192" s="9">
        <v>3230</v>
      </c>
      <c r="L192" s="9">
        <v>3230</v>
      </c>
      <c r="M192" s="84" t="s">
        <v>363</v>
      </c>
      <c r="N192" s="9">
        <v>2927</v>
      </c>
      <c r="O192" s="9">
        <v>2927</v>
      </c>
      <c r="P192" s="85"/>
      <c r="Q192" s="9">
        <v>3298</v>
      </c>
      <c r="R192" s="9">
        <v>3298</v>
      </c>
      <c r="S192" s="73" t="s">
        <v>3322</v>
      </c>
      <c r="T192" s="37">
        <v>3568</v>
      </c>
      <c r="U192" s="5">
        <v>3568</v>
      </c>
      <c r="V192" s="315" t="s">
        <v>3559</v>
      </c>
      <c r="W192" s="5">
        <v>3360</v>
      </c>
      <c r="X192" s="5">
        <v>3360</v>
      </c>
      <c r="AF192" s="9">
        <f t="shared" si="26"/>
        <v>19490</v>
      </c>
      <c r="AG192" s="9">
        <f t="shared" si="27"/>
        <v>19490</v>
      </c>
      <c r="AH192" s="26">
        <f t="shared" si="28"/>
        <v>1</v>
      </c>
      <c r="AI192" s="26">
        <f t="shared" si="29"/>
        <v>1</v>
      </c>
      <c r="AJ192" s="9" t="s">
        <v>4072</v>
      </c>
    </row>
    <row r="193" spans="1:36" ht="15.75" hidden="1" customHeight="1" x14ac:dyDescent="0.25">
      <c r="A193" s="9">
        <v>206</v>
      </c>
      <c r="B193" s="9" t="s">
        <v>263</v>
      </c>
      <c r="C193" s="9" t="s">
        <v>323</v>
      </c>
      <c r="D193" s="9" t="s">
        <v>16</v>
      </c>
      <c r="E193" s="59" t="s">
        <v>326</v>
      </c>
      <c r="F193" s="11">
        <v>1</v>
      </c>
      <c r="G193" s="9" t="s">
        <v>18</v>
      </c>
      <c r="H193" s="9">
        <v>1393</v>
      </c>
      <c r="I193" s="9">
        <v>1393</v>
      </c>
      <c r="J193" s="87"/>
      <c r="K193" s="9">
        <v>1571</v>
      </c>
      <c r="L193" s="9">
        <v>1571</v>
      </c>
      <c r="M193" s="84" t="s">
        <v>374</v>
      </c>
      <c r="N193" s="9">
        <v>1520</v>
      </c>
      <c r="O193" s="9">
        <v>1520</v>
      </c>
      <c r="P193" s="85"/>
      <c r="Q193" s="9">
        <v>1430</v>
      </c>
      <c r="R193" s="9">
        <v>1430</v>
      </c>
      <c r="S193" s="73" t="s">
        <v>3323</v>
      </c>
      <c r="T193" s="37">
        <v>864</v>
      </c>
      <c r="U193" s="5">
        <v>864</v>
      </c>
      <c r="V193" s="315" t="s">
        <v>3559</v>
      </c>
      <c r="W193" s="5">
        <v>830</v>
      </c>
      <c r="X193" s="5">
        <v>830</v>
      </c>
      <c r="AF193" s="9">
        <f t="shared" si="26"/>
        <v>7608</v>
      </c>
      <c r="AG193" s="9">
        <f t="shared" si="27"/>
        <v>7608</v>
      </c>
      <c r="AH193" s="26">
        <f t="shared" si="28"/>
        <v>1</v>
      </c>
      <c r="AI193" s="26">
        <f t="shared" si="29"/>
        <v>1</v>
      </c>
      <c r="AJ193" s="9" t="s">
        <v>4072</v>
      </c>
    </row>
    <row r="194" spans="1:36" ht="15.75" hidden="1" customHeight="1" x14ac:dyDescent="0.25">
      <c r="A194" s="9">
        <v>207</v>
      </c>
      <c r="B194" s="9" t="s">
        <v>263</v>
      </c>
      <c r="C194" s="9" t="s">
        <v>323</v>
      </c>
      <c r="D194" s="9" t="s">
        <v>16</v>
      </c>
      <c r="E194" s="59" t="s">
        <v>327</v>
      </c>
      <c r="F194" s="11">
        <v>1</v>
      </c>
      <c r="G194" s="9" t="s">
        <v>18</v>
      </c>
      <c r="H194" s="9">
        <v>94</v>
      </c>
      <c r="I194" s="9">
        <v>94</v>
      </c>
      <c r="J194" s="87"/>
      <c r="K194" s="9">
        <v>239</v>
      </c>
      <c r="L194" s="9">
        <v>239</v>
      </c>
      <c r="M194" s="84" t="s">
        <v>377</v>
      </c>
      <c r="N194" s="9">
        <v>108</v>
      </c>
      <c r="O194" s="9">
        <v>108</v>
      </c>
      <c r="P194" s="85"/>
      <c r="Q194" s="9">
        <v>75</v>
      </c>
      <c r="R194" s="9">
        <v>75</v>
      </c>
      <c r="S194" s="73" t="s">
        <v>3324</v>
      </c>
      <c r="T194" s="37">
        <v>86</v>
      </c>
      <c r="U194" s="5">
        <v>86</v>
      </c>
      <c r="V194" s="315" t="s">
        <v>3559</v>
      </c>
      <c r="W194" s="5">
        <v>65</v>
      </c>
      <c r="X194" s="5">
        <v>65</v>
      </c>
      <c r="AF194" s="9">
        <f t="shared" si="26"/>
        <v>667</v>
      </c>
      <c r="AG194" s="9">
        <f t="shared" si="27"/>
        <v>667</v>
      </c>
      <c r="AH194" s="26">
        <f t="shared" si="28"/>
        <v>1</v>
      </c>
      <c r="AI194" s="26">
        <f t="shared" si="29"/>
        <v>1</v>
      </c>
      <c r="AJ194" s="9" t="s">
        <v>4072</v>
      </c>
    </row>
    <row r="195" spans="1:36" ht="15.75" hidden="1" customHeight="1" x14ac:dyDescent="0.25">
      <c r="A195" s="9">
        <v>208</v>
      </c>
      <c r="B195" s="9" t="s">
        <v>263</v>
      </c>
      <c r="C195" s="9" t="s">
        <v>323</v>
      </c>
      <c r="D195" s="9" t="s">
        <v>16</v>
      </c>
      <c r="E195" s="59" t="s">
        <v>328</v>
      </c>
      <c r="F195" s="11">
        <v>1</v>
      </c>
      <c r="G195" s="9" t="s">
        <v>18</v>
      </c>
      <c r="H195" s="9">
        <v>52</v>
      </c>
      <c r="I195" s="9">
        <v>52</v>
      </c>
      <c r="J195" s="87"/>
      <c r="K195" s="9">
        <v>67</v>
      </c>
      <c r="L195" s="9">
        <v>67</v>
      </c>
      <c r="M195" s="84" t="s">
        <v>375</v>
      </c>
      <c r="N195" s="9">
        <v>79</v>
      </c>
      <c r="O195" s="9">
        <v>79</v>
      </c>
      <c r="P195" s="85"/>
      <c r="Q195" s="9">
        <v>28</v>
      </c>
      <c r="R195" s="9">
        <v>28</v>
      </c>
      <c r="S195" s="73" t="s">
        <v>3325</v>
      </c>
      <c r="T195" s="37">
        <v>35</v>
      </c>
      <c r="U195" s="5">
        <v>35</v>
      </c>
      <c r="V195" s="315" t="s">
        <v>3559</v>
      </c>
      <c r="W195" s="5">
        <v>48</v>
      </c>
      <c r="X195" s="5">
        <v>48</v>
      </c>
      <c r="AF195" s="9">
        <f t="shared" si="26"/>
        <v>309</v>
      </c>
      <c r="AG195" s="9">
        <f t="shared" si="27"/>
        <v>309</v>
      </c>
      <c r="AH195" s="26">
        <f t="shared" si="28"/>
        <v>1</v>
      </c>
      <c r="AI195" s="26">
        <f t="shared" si="29"/>
        <v>1</v>
      </c>
      <c r="AJ195" s="9" t="s">
        <v>4072</v>
      </c>
    </row>
    <row r="196" spans="1:36" ht="15.75" hidden="1" customHeight="1" x14ac:dyDescent="0.25">
      <c r="A196" s="9">
        <v>209</v>
      </c>
      <c r="B196" s="9" t="s">
        <v>263</v>
      </c>
      <c r="C196" s="9" t="s">
        <v>323</v>
      </c>
      <c r="D196" s="9" t="s">
        <v>16</v>
      </c>
      <c r="E196" s="59" t="s">
        <v>329</v>
      </c>
      <c r="F196" s="11">
        <v>1</v>
      </c>
      <c r="G196" s="9" t="s">
        <v>18</v>
      </c>
      <c r="H196" s="9">
        <v>497</v>
      </c>
      <c r="I196" s="9">
        <v>497</v>
      </c>
      <c r="J196" s="87"/>
      <c r="K196" s="9">
        <v>217</v>
      </c>
      <c r="L196" s="9">
        <v>217</v>
      </c>
      <c r="M196" s="84"/>
      <c r="N196" s="9">
        <v>223</v>
      </c>
      <c r="O196" s="9">
        <v>223</v>
      </c>
      <c r="P196" s="85"/>
      <c r="Q196" s="9">
        <v>322</v>
      </c>
      <c r="R196" s="9">
        <v>322</v>
      </c>
      <c r="S196" s="73" t="s">
        <v>3326</v>
      </c>
      <c r="T196" s="37">
        <v>372</v>
      </c>
      <c r="U196" s="5">
        <v>372</v>
      </c>
      <c r="V196" s="315" t="s">
        <v>3559</v>
      </c>
      <c r="W196" s="5">
        <v>441</v>
      </c>
      <c r="X196" s="5">
        <v>441</v>
      </c>
      <c r="AF196" s="9">
        <f t="shared" si="26"/>
        <v>2072</v>
      </c>
      <c r="AG196" s="9">
        <f t="shared" si="27"/>
        <v>2072</v>
      </c>
      <c r="AH196" s="26">
        <f t="shared" si="28"/>
        <v>1</v>
      </c>
      <c r="AI196" s="26">
        <f t="shared" si="29"/>
        <v>1</v>
      </c>
      <c r="AJ196" s="9" t="s">
        <v>4072</v>
      </c>
    </row>
    <row r="197" spans="1:36" ht="15.75" hidden="1" customHeight="1" x14ac:dyDescent="0.25">
      <c r="A197" s="9">
        <v>210</v>
      </c>
      <c r="B197" s="9" t="s">
        <v>263</v>
      </c>
      <c r="C197" s="9" t="s">
        <v>330</v>
      </c>
      <c r="D197" s="9" t="s">
        <v>16</v>
      </c>
      <c r="E197" s="59" t="s">
        <v>331</v>
      </c>
      <c r="F197" s="9">
        <v>1800</v>
      </c>
      <c r="G197" s="9" t="s">
        <v>332</v>
      </c>
      <c r="H197" s="24">
        <v>181</v>
      </c>
      <c r="I197" s="14">
        <v>150</v>
      </c>
      <c r="J197" s="87"/>
      <c r="K197" s="9">
        <v>171</v>
      </c>
      <c r="L197" s="14">
        <v>150</v>
      </c>
      <c r="M197" s="84" t="s">
        <v>382</v>
      </c>
      <c r="N197" s="9">
        <v>188</v>
      </c>
      <c r="O197" s="14">
        <v>150</v>
      </c>
      <c r="P197" s="85"/>
      <c r="Q197" s="9">
        <v>145</v>
      </c>
      <c r="R197" s="14">
        <v>150</v>
      </c>
      <c r="S197" s="61"/>
      <c r="T197" s="37">
        <v>162</v>
      </c>
      <c r="U197" s="14">
        <v>150</v>
      </c>
      <c r="V197" s="346"/>
      <c r="W197" s="5">
        <v>173</v>
      </c>
      <c r="X197" s="5">
        <v>173</v>
      </c>
      <c r="AF197" s="9">
        <f t="shared" si="26"/>
        <v>1020</v>
      </c>
      <c r="AG197" s="9">
        <f t="shared" si="27"/>
        <v>923</v>
      </c>
      <c r="AH197" s="133">
        <f>+AF197/AG197</f>
        <v>1.1050920910075839</v>
      </c>
      <c r="AI197" s="26">
        <f>+AF197/F197</f>
        <v>0.56666666666666665</v>
      </c>
      <c r="AJ197" s="9" t="s">
        <v>4072</v>
      </c>
    </row>
    <row r="198" spans="1:36" ht="15.75" hidden="1" customHeight="1" x14ac:dyDescent="0.25">
      <c r="A198" s="9">
        <v>211</v>
      </c>
      <c r="B198" s="9" t="s">
        <v>263</v>
      </c>
      <c r="C198" s="9" t="s">
        <v>330</v>
      </c>
      <c r="D198" s="9" t="s">
        <v>16</v>
      </c>
      <c r="E198" s="59" t="s">
        <v>333</v>
      </c>
      <c r="F198" s="9">
        <v>48</v>
      </c>
      <c r="G198" s="9" t="s">
        <v>334</v>
      </c>
      <c r="H198" s="9">
        <v>4</v>
      </c>
      <c r="I198" s="14">
        <v>4</v>
      </c>
      <c r="J198" s="87"/>
      <c r="K198" s="9">
        <v>4</v>
      </c>
      <c r="L198" s="14">
        <v>4</v>
      </c>
      <c r="M198" s="84" t="s">
        <v>383</v>
      </c>
      <c r="N198" s="9">
        <v>4</v>
      </c>
      <c r="O198" s="14">
        <v>4</v>
      </c>
      <c r="P198" s="85"/>
      <c r="Q198" s="9">
        <v>4</v>
      </c>
      <c r="R198" s="9">
        <v>4</v>
      </c>
      <c r="S198" s="61"/>
      <c r="T198" s="37">
        <v>4</v>
      </c>
      <c r="U198" s="5">
        <v>4</v>
      </c>
      <c r="V198" s="346"/>
      <c r="W198" s="5">
        <v>4</v>
      </c>
      <c r="X198" s="5">
        <v>4</v>
      </c>
      <c r="AF198" s="9">
        <f t="shared" si="26"/>
        <v>24</v>
      </c>
      <c r="AG198" s="9">
        <f t="shared" si="27"/>
        <v>24</v>
      </c>
      <c r="AH198" s="26">
        <f>+AF198/AG198</f>
        <v>1</v>
      </c>
      <c r="AI198" s="26">
        <f>+AF198/F198</f>
        <v>0.5</v>
      </c>
      <c r="AJ198" s="9" t="s">
        <v>4072</v>
      </c>
    </row>
    <row r="199" spans="1:36" ht="15.75" hidden="1" customHeight="1" x14ac:dyDescent="0.25">
      <c r="A199" s="9">
        <v>212</v>
      </c>
      <c r="B199" s="9" t="s">
        <v>263</v>
      </c>
      <c r="C199" s="9" t="s">
        <v>330</v>
      </c>
      <c r="D199" s="9" t="s">
        <v>16</v>
      </c>
      <c r="E199" s="59" t="s">
        <v>335</v>
      </c>
      <c r="F199" s="11">
        <v>1</v>
      </c>
      <c r="G199" s="9" t="s">
        <v>18</v>
      </c>
      <c r="H199" s="9">
        <v>129</v>
      </c>
      <c r="I199" s="9">
        <v>129</v>
      </c>
      <c r="J199" s="87"/>
      <c r="K199" s="9">
        <v>271</v>
      </c>
      <c r="L199" s="9">
        <v>271</v>
      </c>
      <c r="M199" s="84" t="s">
        <v>381</v>
      </c>
      <c r="N199" s="9">
        <v>165</v>
      </c>
      <c r="O199" s="9">
        <v>165</v>
      </c>
      <c r="P199" s="85"/>
      <c r="Q199" s="9">
        <v>105</v>
      </c>
      <c r="R199" s="9">
        <v>105</v>
      </c>
      <c r="S199" s="61"/>
      <c r="T199" s="37">
        <v>211</v>
      </c>
      <c r="U199" s="5">
        <v>211</v>
      </c>
      <c r="V199" s="346"/>
      <c r="W199" s="5">
        <v>144</v>
      </c>
      <c r="X199" s="5">
        <v>144</v>
      </c>
      <c r="AF199" s="9">
        <f t="shared" si="26"/>
        <v>1025</v>
      </c>
      <c r="AG199" s="9">
        <f t="shared" si="27"/>
        <v>1025</v>
      </c>
      <c r="AH199" s="26">
        <f>AF199/AG199</f>
        <v>1</v>
      </c>
      <c r="AI199" s="26">
        <f>+AH199/F199</f>
        <v>1</v>
      </c>
      <c r="AJ199" s="9" t="s">
        <v>4072</v>
      </c>
    </row>
    <row r="200" spans="1:36" ht="15.75" hidden="1" customHeight="1" x14ac:dyDescent="0.25">
      <c r="A200" s="9">
        <v>213</v>
      </c>
      <c r="B200" s="9" t="s">
        <v>263</v>
      </c>
      <c r="C200" s="9" t="s">
        <v>330</v>
      </c>
      <c r="D200" s="9" t="s">
        <v>16</v>
      </c>
      <c r="E200" s="59" t="s">
        <v>336</v>
      </c>
      <c r="F200" s="11">
        <v>1</v>
      </c>
      <c r="G200" s="9" t="s">
        <v>18</v>
      </c>
      <c r="H200" s="9">
        <v>43</v>
      </c>
      <c r="I200" s="9">
        <v>43</v>
      </c>
      <c r="J200" s="87"/>
      <c r="K200" s="9">
        <v>27</v>
      </c>
      <c r="L200" s="9">
        <v>27</v>
      </c>
      <c r="M200" s="84" t="s">
        <v>376</v>
      </c>
      <c r="N200" s="9">
        <v>15</v>
      </c>
      <c r="O200" s="9">
        <v>15</v>
      </c>
      <c r="P200" s="85"/>
      <c r="Q200" s="9">
        <v>7</v>
      </c>
      <c r="R200" s="9">
        <v>7</v>
      </c>
      <c r="S200" s="61"/>
      <c r="T200" s="37">
        <v>8</v>
      </c>
      <c r="U200" s="5">
        <v>8</v>
      </c>
      <c r="V200" s="346"/>
      <c r="W200" s="5">
        <v>4</v>
      </c>
      <c r="X200" s="5">
        <v>4</v>
      </c>
      <c r="AF200" s="9">
        <f t="shared" si="26"/>
        <v>104</v>
      </c>
      <c r="AG200" s="9">
        <f t="shared" si="27"/>
        <v>104</v>
      </c>
      <c r="AH200" s="26">
        <f>AF200/AG200</f>
        <v>1</v>
      </c>
      <c r="AI200" s="26">
        <f>+AH200/F200</f>
        <v>1</v>
      </c>
      <c r="AJ200" s="9" t="s">
        <v>4072</v>
      </c>
    </row>
    <row r="201" spans="1:36" ht="15.75" hidden="1" customHeight="1" x14ac:dyDescent="0.25">
      <c r="A201" s="9">
        <v>214</v>
      </c>
      <c r="B201" s="9" t="s">
        <v>263</v>
      </c>
      <c r="C201" s="9" t="s">
        <v>330</v>
      </c>
      <c r="D201" s="9" t="s">
        <v>16</v>
      </c>
      <c r="E201" s="59" t="s">
        <v>337</v>
      </c>
      <c r="F201" s="9">
        <v>2</v>
      </c>
      <c r="G201" s="9" t="s">
        <v>70</v>
      </c>
      <c r="H201" s="14">
        <v>0</v>
      </c>
      <c r="I201" s="14">
        <v>0</v>
      </c>
      <c r="J201" s="83" t="s">
        <v>26</v>
      </c>
      <c r="K201" s="14">
        <v>0</v>
      </c>
      <c r="L201" s="14">
        <v>0</v>
      </c>
      <c r="M201" s="83" t="s">
        <v>26</v>
      </c>
      <c r="N201" s="14">
        <v>1</v>
      </c>
      <c r="O201" s="14">
        <v>1</v>
      </c>
      <c r="P201" s="85"/>
      <c r="Q201" s="9">
        <v>0</v>
      </c>
      <c r="R201" s="9">
        <v>0</v>
      </c>
      <c r="S201" s="61"/>
      <c r="T201" s="37">
        <v>0</v>
      </c>
      <c r="U201" s="5">
        <v>0</v>
      </c>
      <c r="V201" s="346"/>
      <c r="W201" s="5">
        <v>0</v>
      </c>
      <c r="X201" s="5">
        <v>0</v>
      </c>
      <c r="AF201" s="9">
        <f t="shared" si="26"/>
        <v>1</v>
      </c>
      <c r="AG201" s="9">
        <f t="shared" si="27"/>
        <v>1</v>
      </c>
      <c r="AH201" s="26">
        <f>+AF201/AG201</f>
        <v>1</v>
      </c>
      <c r="AI201" s="26">
        <f>+AF201/F201</f>
        <v>0.5</v>
      </c>
      <c r="AJ201" s="9" t="s">
        <v>4072</v>
      </c>
    </row>
    <row r="202" spans="1:36" ht="15.75" hidden="1" customHeight="1" x14ac:dyDescent="0.25">
      <c r="A202" s="9">
        <v>215</v>
      </c>
      <c r="B202" s="9" t="s">
        <v>263</v>
      </c>
      <c r="C202" s="9" t="s">
        <v>338</v>
      </c>
      <c r="D202" s="9" t="s">
        <v>16</v>
      </c>
      <c r="E202" s="59" t="s">
        <v>339</v>
      </c>
      <c r="F202" s="11">
        <v>1</v>
      </c>
      <c r="G202" s="9" t="s">
        <v>18</v>
      </c>
      <c r="H202" s="9">
        <v>21</v>
      </c>
      <c r="I202" s="9">
        <v>21</v>
      </c>
      <c r="J202" s="87"/>
      <c r="K202" s="9">
        <v>27</v>
      </c>
      <c r="L202" s="9">
        <v>27</v>
      </c>
      <c r="M202" s="84"/>
      <c r="N202" s="9">
        <v>24</v>
      </c>
      <c r="O202" s="9">
        <v>24</v>
      </c>
      <c r="P202" s="85"/>
      <c r="Q202" s="9">
        <v>28</v>
      </c>
      <c r="R202" s="9">
        <v>28</v>
      </c>
      <c r="S202" s="61"/>
      <c r="T202" s="37">
        <v>37</v>
      </c>
      <c r="U202" s="5">
        <v>37</v>
      </c>
      <c r="V202" s="346"/>
      <c r="W202" s="5">
        <v>65</v>
      </c>
      <c r="X202" s="5">
        <v>65</v>
      </c>
      <c r="AF202" s="9">
        <f t="shared" si="26"/>
        <v>202</v>
      </c>
      <c r="AG202" s="9">
        <f t="shared" si="27"/>
        <v>202</v>
      </c>
      <c r="AH202" s="26">
        <f t="shared" ref="AH202:AH207" si="30">AF202/AG202</f>
        <v>1</v>
      </c>
      <c r="AI202" s="26">
        <f t="shared" ref="AI202:AI207" si="31">+AH202/F202</f>
        <v>1</v>
      </c>
      <c r="AJ202" s="9" t="s">
        <v>4072</v>
      </c>
    </row>
    <row r="203" spans="1:36" ht="15.75" hidden="1" customHeight="1" x14ac:dyDescent="0.25">
      <c r="A203" s="9">
        <v>216</v>
      </c>
      <c r="B203" s="9" t="s">
        <v>263</v>
      </c>
      <c r="C203" s="9" t="s">
        <v>338</v>
      </c>
      <c r="D203" s="9" t="s">
        <v>16</v>
      </c>
      <c r="E203" s="59" t="s">
        <v>340</v>
      </c>
      <c r="F203" s="11">
        <v>1</v>
      </c>
      <c r="G203" s="9" t="s">
        <v>18</v>
      </c>
      <c r="H203" s="9">
        <v>132</v>
      </c>
      <c r="I203" s="9">
        <v>132</v>
      </c>
      <c r="J203" s="87"/>
      <c r="K203" s="9">
        <v>91</v>
      </c>
      <c r="L203" s="9">
        <v>91</v>
      </c>
      <c r="M203" s="84"/>
      <c r="N203" s="9">
        <v>127</v>
      </c>
      <c r="O203" s="9">
        <v>127</v>
      </c>
      <c r="P203" s="85"/>
      <c r="Q203" s="9">
        <v>122</v>
      </c>
      <c r="R203" s="9">
        <v>122</v>
      </c>
      <c r="S203" s="61"/>
      <c r="T203" s="37">
        <v>93</v>
      </c>
      <c r="U203" s="5">
        <v>93</v>
      </c>
      <c r="V203" s="346"/>
      <c r="W203" s="5">
        <v>104</v>
      </c>
      <c r="X203" s="5">
        <v>104</v>
      </c>
      <c r="AF203" s="9">
        <f t="shared" si="26"/>
        <v>669</v>
      </c>
      <c r="AG203" s="9">
        <f t="shared" si="27"/>
        <v>669</v>
      </c>
      <c r="AH203" s="26">
        <f t="shared" si="30"/>
        <v>1</v>
      </c>
      <c r="AI203" s="26">
        <f t="shared" si="31"/>
        <v>1</v>
      </c>
      <c r="AJ203" s="9" t="s">
        <v>4072</v>
      </c>
    </row>
    <row r="204" spans="1:36" ht="15.75" hidden="1" customHeight="1" x14ac:dyDescent="0.25">
      <c r="A204" s="9">
        <v>217</v>
      </c>
      <c r="B204" s="9" t="s">
        <v>263</v>
      </c>
      <c r="C204" s="9" t="s">
        <v>338</v>
      </c>
      <c r="D204" s="9" t="s">
        <v>16</v>
      </c>
      <c r="E204" s="59" t="s">
        <v>341</v>
      </c>
      <c r="F204" s="11">
        <v>1</v>
      </c>
      <c r="G204" s="9" t="s">
        <v>18</v>
      </c>
      <c r="H204" s="9">
        <v>103</v>
      </c>
      <c r="I204" s="9">
        <v>103</v>
      </c>
      <c r="J204" s="87"/>
      <c r="K204" s="9">
        <v>130</v>
      </c>
      <c r="L204" s="9">
        <v>130</v>
      </c>
      <c r="M204" s="84"/>
      <c r="N204" s="9">
        <v>152</v>
      </c>
      <c r="O204" s="9">
        <v>152</v>
      </c>
      <c r="P204" s="85"/>
      <c r="Q204" s="9">
        <v>95</v>
      </c>
      <c r="R204" s="9">
        <v>95</v>
      </c>
      <c r="S204" s="61"/>
      <c r="T204" s="37">
        <v>73</v>
      </c>
      <c r="U204" s="5">
        <v>73</v>
      </c>
      <c r="V204" s="346"/>
      <c r="W204" s="5">
        <v>117</v>
      </c>
      <c r="X204" s="5">
        <v>117</v>
      </c>
      <c r="AF204" s="9">
        <f t="shared" si="26"/>
        <v>670</v>
      </c>
      <c r="AG204" s="9">
        <f t="shared" si="27"/>
        <v>670</v>
      </c>
      <c r="AH204" s="26">
        <f t="shared" si="30"/>
        <v>1</v>
      </c>
      <c r="AI204" s="26">
        <f t="shared" si="31"/>
        <v>1</v>
      </c>
      <c r="AJ204" s="9" t="s">
        <v>4072</v>
      </c>
    </row>
    <row r="205" spans="1:36" ht="15.75" hidden="1" customHeight="1" x14ac:dyDescent="0.25">
      <c r="A205" s="9">
        <v>218</v>
      </c>
      <c r="B205" s="9" t="s">
        <v>263</v>
      </c>
      <c r="C205" s="9" t="s">
        <v>338</v>
      </c>
      <c r="D205" s="9" t="s">
        <v>16</v>
      </c>
      <c r="E205" s="59" t="s">
        <v>342</v>
      </c>
      <c r="F205" s="11">
        <v>1</v>
      </c>
      <c r="G205" s="9" t="s">
        <v>18</v>
      </c>
      <c r="H205" s="9">
        <v>54</v>
      </c>
      <c r="I205" s="9">
        <v>54</v>
      </c>
      <c r="J205" s="87"/>
      <c r="K205" s="9">
        <v>43</v>
      </c>
      <c r="L205" s="9">
        <v>43</v>
      </c>
      <c r="M205" s="84"/>
      <c r="N205" s="9">
        <v>34</v>
      </c>
      <c r="O205" s="9">
        <v>34</v>
      </c>
      <c r="P205" s="85"/>
      <c r="Q205" s="9">
        <v>37</v>
      </c>
      <c r="R205" s="9">
        <v>37</v>
      </c>
      <c r="S205" s="61"/>
      <c r="T205" s="37">
        <v>42</v>
      </c>
      <c r="U205" s="5">
        <v>42</v>
      </c>
      <c r="V205" s="346"/>
      <c r="W205" s="5">
        <v>59</v>
      </c>
      <c r="X205" s="5">
        <v>59</v>
      </c>
      <c r="AF205" s="9">
        <f t="shared" si="26"/>
        <v>269</v>
      </c>
      <c r="AG205" s="9">
        <f t="shared" si="27"/>
        <v>269</v>
      </c>
      <c r="AH205" s="26">
        <f t="shared" si="30"/>
        <v>1</v>
      </c>
      <c r="AI205" s="26">
        <f t="shared" si="31"/>
        <v>1</v>
      </c>
      <c r="AJ205" s="9" t="s">
        <v>4072</v>
      </c>
    </row>
    <row r="206" spans="1:36" ht="15.75" hidden="1" customHeight="1" x14ac:dyDescent="0.25">
      <c r="A206" s="9">
        <v>219</v>
      </c>
      <c r="B206" s="9" t="s">
        <v>263</v>
      </c>
      <c r="C206" s="9" t="s">
        <v>338</v>
      </c>
      <c r="D206" s="9" t="s">
        <v>16</v>
      </c>
      <c r="E206" s="59" t="s">
        <v>343</v>
      </c>
      <c r="F206" s="11">
        <v>1</v>
      </c>
      <c r="G206" s="9" t="s">
        <v>18</v>
      </c>
      <c r="H206" s="9">
        <v>9</v>
      </c>
      <c r="I206" s="9">
        <v>9</v>
      </c>
      <c r="J206" s="87"/>
      <c r="K206" s="9">
        <v>155</v>
      </c>
      <c r="L206" s="9">
        <v>155</v>
      </c>
      <c r="M206" s="84"/>
      <c r="N206" s="9">
        <v>365</v>
      </c>
      <c r="O206" s="9">
        <v>365</v>
      </c>
      <c r="P206" s="85"/>
      <c r="Q206" s="9">
        <v>67</v>
      </c>
      <c r="R206" s="9">
        <v>67</v>
      </c>
      <c r="S206" s="61"/>
      <c r="T206" s="37">
        <v>4</v>
      </c>
      <c r="U206" s="5">
        <v>4</v>
      </c>
      <c r="V206" s="346"/>
      <c r="W206" s="5">
        <v>0</v>
      </c>
      <c r="X206" s="5">
        <v>0</v>
      </c>
      <c r="AF206" s="9">
        <f t="shared" si="26"/>
        <v>600</v>
      </c>
      <c r="AG206" s="9">
        <f t="shared" si="27"/>
        <v>600</v>
      </c>
      <c r="AH206" s="26">
        <f t="shared" si="30"/>
        <v>1</v>
      </c>
      <c r="AI206" s="26">
        <f t="shared" si="31"/>
        <v>1</v>
      </c>
      <c r="AJ206" s="9" t="s">
        <v>4072</v>
      </c>
    </row>
    <row r="207" spans="1:36" ht="15.75" hidden="1" customHeight="1" x14ac:dyDescent="0.25">
      <c r="A207" s="9">
        <v>220</v>
      </c>
      <c r="B207" s="9" t="s">
        <v>263</v>
      </c>
      <c r="C207" s="9" t="s">
        <v>338</v>
      </c>
      <c r="D207" s="9" t="s">
        <v>16</v>
      </c>
      <c r="E207" s="59" t="s">
        <v>344</v>
      </c>
      <c r="F207" s="11">
        <v>1</v>
      </c>
      <c r="G207" s="9" t="s">
        <v>18</v>
      </c>
      <c r="H207" s="9">
        <v>313</v>
      </c>
      <c r="I207" s="9">
        <v>313</v>
      </c>
      <c r="J207" s="87"/>
      <c r="K207" s="9">
        <v>370</v>
      </c>
      <c r="L207" s="9">
        <v>370</v>
      </c>
      <c r="M207" s="84"/>
      <c r="N207" s="9">
        <v>492</v>
      </c>
      <c r="O207" s="9">
        <v>492</v>
      </c>
      <c r="P207" s="85"/>
      <c r="Q207" s="9">
        <v>517</v>
      </c>
      <c r="R207" s="9">
        <v>517</v>
      </c>
      <c r="S207" s="61"/>
      <c r="T207" s="37">
        <v>552</v>
      </c>
      <c r="U207" s="5">
        <v>552</v>
      </c>
      <c r="V207" s="346"/>
      <c r="W207" s="5">
        <v>708</v>
      </c>
      <c r="X207" s="5">
        <v>708</v>
      </c>
      <c r="AF207" s="9">
        <f t="shared" si="26"/>
        <v>2952</v>
      </c>
      <c r="AG207" s="9">
        <f t="shared" si="27"/>
        <v>2952</v>
      </c>
      <c r="AH207" s="26">
        <f t="shared" si="30"/>
        <v>1</v>
      </c>
      <c r="AI207" s="26">
        <f t="shared" si="31"/>
        <v>1</v>
      </c>
      <c r="AJ207" s="9" t="s">
        <v>4072</v>
      </c>
    </row>
    <row r="208" spans="1:36" ht="15.75" hidden="1" customHeight="1" x14ac:dyDescent="0.25">
      <c r="A208" s="9">
        <v>221</v>
      </c>
      <c r="B208" s="9" t="s">
        <v>263</v>
      </c>
      <c r="C208" s="9" t="s">
        <v>345</v>
      </c>
      <c r="D208" s="9" t="s">
        <v>16</v>
      </c>
      <c r="E208" s="59" t="s">
        <v>346</v>
      </c>
      <c r="F208" s="9">
        <v>3</v>
      </c>
      <c r="G208" s="9" t="s">
        <v>70</v>
      </c>
      <c r="H208" s="14">
        <v>0</v>
      </c>
      <c r="I208" s="14">
        <v>0</v>
      </c>
      <c r="J208" s="83" t="s">
        <v>26</v>
      </c>
      <c r="K208" s="9">
        <v>3</v>
      </c>
      <c r="L208" s="14">
        <v>3</v>
      </c>
      <c r="M208" s="84" t="s">
        <v>385</v>
      </c>
      <c r="N208" s="14">
        <v>0</v>
      </c>
      <c r="O208" s="14">
        <v>0</v>
      </c>
      <c r="P208" s="83" t="s">
        <v>26</v>
      </c>
      <c r="Q208" s="9">
        <v>0</v>
      </c>
      <c r="R208" s="9">
        <v>0</v>
      </c>
      <c r="S208" s="61"/>
      <c r="T208" s="37">
        <v>0</v>
      </c>
      <c r="U208" s="5">
        <v>0</v>
      </c>
      <c r="V208" s="346"/>
      <c r="W208" s="5">
        <v>0</v>
      </c>
      <c r="X208" s="5">
        <v>0</v>
      </c>
      <c r="AF208" s="9">
        <f t="shared" ref="AF208:AF236" si="32">H208+K208+N208+Q208+T208+W208</f>
        <v>3</v>
      </c>
      <c r="AG208" s="9">
        <f t="shared" ref="AG208:AG236" si="33">I208+L208+O208+R208+U208+X208</f>
        <v>3</v>
      </c>
      <c r="AH208" s="26">
        <f t="shared" ref="AH208:AH215" si="34">+AF208/AG208</f>
        <v>1</v>
      </c>
      <c r="AI208" s="26">
        <f t="shared" ref="AI208:AI215" si="35">+AF208/F208</f>
        <v>1</v>
      </c>
      <c r="AJ208" s="9" t="s">
        <v>4072</v>
      </c>
    </row>
    <row r="209" spans="1:36" ht="15.75" hidden="1" customHeight="1" x14ac:dyDescent="0.25">
      <c r="A209" s="9">
        <v>222</v>
      </c>
      <c r="B209" s="9" t="s">
        <v>263</v>
      </c>
      <c r="C209" s="9" t="s">
        <v>345</v>
      </c>
      <c r="D209" s="9" t="s">
        <v>16</v>
      </c>
      <c r="E209" s="59" t="s">
        <v>347</v>
      </c>
      <c r="F209" s="9">
        <v>3</v>
      </c>
      <c r="G209" s="9" t="s">
        <v>70</v>
      </c>
      <c r="H209" s="14">
        <v>0</v>
      </c>
      <c r="I209" s="14">
        <v>0</v>
      </c>
      <c r="J209" s="83" t="s">
        <v>26</v>
      </c>
      <c r="K209" s="14">
        <v>0</v>
      </c>
      <c r="L209" s="14">
        <v>0</v>
      </c>
      <c r="M209" s="83" t="s">
        <v>26</v>
      </c>
      <c r="N209" s="9">
        <v>1</v>
      </c>
      <c r="O209" s="14">
        <v>1</v>
      </c>
      <c r="P209" s="85"/>
      <c r="Q209" s="9">
        <v>1</v>
      </c>
      <c r="R209" s="9">
        <v>1</v>
      </c>
      <c r="S209" s="61"/>
      <c r="T209" s="37">
        <v>0</v>
      </c>
      <c r="U209" s="5">
        <v>0</v>
      </c>
      <c r="V209" s="346"/>
      <c r="W209" s="5">
        <v>0</v>
      </c>
      <c r="X209" s="5">
        <v>0</v>
      </c>
      <c r="AF209" s="9">
        <f t="shared" si="32"/>
        <v>2</v>
      </c>
      <c r="AG209" s="9">
        <f t="shared" si="33"/>
        <v>2</v>
      </c>
      <c r="AH209" s="26">
        <f t="shared" si="34"/>
        <v>1</v>
      </c>
      <c r="AI209" s="26">
        <f t="shared" si="35"/>
        <v>0.66666666666666663</v>
      </c>
      <c r="AJ209" s="9" t="s">
        <v>4072</v>
      </c>
    </row>
    <row r="210" spans="1:36" ht="15.75" hidden="1" customHeight="1" x14ac:dyDescent="0.25">
      <c r="A210" s="9">
        <v>223</v>
      </c>
      <c r="B210" s="9" t="s">
        <v>263</v>
      </c>
      <c r="C210" s="9" t="s">
        <v>345</v>
      </c>
      <c r="D210" s="9" t="s">
        <v>16</v>
      </c>
      <c r="E210" s="59" t="s">
        <v>348</v>
      </c>
      <c r="F210" s="9">
        <v>3</v>
      </c>
      <c r="G210" s="9" t="s">
        <v>70</v>
      </c>
      <c r="H210" s="14">
        <v>0</v>
      </c>
      <c r="I210" s="14">
        <v>0</v>
      </c>
      <c r="J210" s="83" t="s">
        <v>26</v>
      </c>
      <c r="K210" s="14">
        <v>0</v>
      </c>
      <c r="L210" s="14">
        <v>0</v>
      </c>
      <c r="M210" s="83" t="s">
        <v>26</v>
      </c>
      <c r="N210" s="14">
        <v>0</v>
      </c>
      <c r="O210" s="14">
        <v>0</v>
      </c>
      <c r="P210" s="83" t="s">
        <v>26</v>
      </c>
      <c r="Q210" s="9">
        <v>0</v>
      </c>
      <c r="R210" s="9">
        <v>0</v>
      </c>
      <c r="S210" s="61"/>
      <c r="T210" s="37">
        <v>1</v>
      </c>
      <c r="U210" s="5">
        <v>1</v>
      </c>
      <c r="V210" s="346"/>
      <c r="W210" s="5">
        <v>0</v>
      </c>
      <c r="X210" s="5">
        <v>0</v>
      </c>
      <c r="AF210" s="9">
        <f t="shared" si="32"/>
        <v>1</v>
      </c>
      <c r="AG210" s="9">
        <f t="shared" si="33"/>
        <v>1</v>
      </c>
      <c r="AH210" s="26">
        <f t="shared" si="34"/>
        <v>1</v>
      </c>
      <c r="AI210" s="26">
        <f t="shared" si="35"/>
        <v>0.33333333333333331</v>
      </c>
      <c r="AJ210" s="9" t="s">
        <v>4072</v>
      </c>
    </row>
    <row r="211" spans="1:36" ht="15.75" hidden="1" customHeight="1" x14ac:dyDescent="0.25">
      <c r="A211" s="9">
        <v>224</v>
      </c>
      <c r="B211" s="9" t="s">
        <v>263</v>
      </c>
      <c r="C211" s="9" t="s">
        <v>345</v>
      </c>
      <c r="D211" s="9" t="s">
        <v>16</v>
      </c>
      <c r="E211" s="59" t="s">
        <v>349</v>
      </c>
      <c r="F211" s="9">
        <v>3</v>
      </c>
      <c r="G211" s="9" t="s">
        <v>70</v>
      </c>
      <c r="H211" s="14">
        <v>0</v>
      </c>
      <c r="I211" s="14">
        <v>0</v>
      </c>
      <c r="J211" s="83" t="s">
        <v>26</v>
      </c>
      <c r="K211" s="14">
        <v>0</v>
      </c>
      <c r="L211" s="14">
        <v>0</v>
      </c>
      <c r="M211" s="83" t="s">
        <v>26</v>
      </c>
      <c r="N211" s="14">
        <v>0</v>
      </c>
      <c r="O211" s="14">
        <v>0</v>
      </c>
      <c r="P211" s="83" t="s">
        <v>26</v>
      </c>
      <c r="Q211" s="9">
        <v>0</v>
      </c>
      <c r="R211" s="9">
        <v>0</v>
      </c>
      <c r="S211" s="61"/>
      <c r="T211" s="37">
        <v>0</v>
      </c>
      <c r="U211" s="5">
        <v>0</v>
      </c>
      <c r="V211" s="346"/>
      <c r="W211" s="5">
        <v>1</v>
      </c>
      <c r="X211" s="5">
        <v>1</v>
      </c>
      <c r="AF211" s="9">
        <f t="shared" si="32"/>
        <v>1</v>
      </c>
      <c r="AG211" s="9">
        <f t="shared" si="33"/>
        <v>1</v>
      </c>
      <c r="AH211" s="26">
        <f t="shared" si="34"/>
        <v>1</v>
      </c>
      <c r="AI211" s="26">
        <f t="shared" si="35"/>
        <v>0.33333333333333331</v>
      </c>
      <c r="AJ211" s="9" t="s">
        <v>4072</v>
      </c>
    </row>
    <row r="212" spans="1:36" ht="15.75" hidden="1" customHeight="1" x14ac:dyDescent="0.25">
      <c r="A212" s="9">
        <v>225</v>
      </c>
      <c r="B212" s="9" t="s">
        <v>263</v>
      </c>
      <c r="C212" s="9" t="s">
        <v>345</v>
      </c>
      <c r="D212" s="9" t="s">
        <v>16</v>
      </c>
      <c r="E212" s="59" t="s">
        <v>350</v>
      </c>
      <c r="F212" s="9">
        <v>3</v>
      </c>
      <c r="G212" s="9" t="s">
        <v>70</v>
      </c>
      <c r="H212" s="14">
        <v>0</v>
      </c>
      <c r="I212" s="14">
        <v>0</v>
      </c>
      <c r="J212" s="83" t="s">
        <v>26</v>
      </c>
      <c r="K212" s="14">
        <v>0</v>
      </c>
      <c r="L212" s="14">
        <v>0</v>
      </c>
      <c r="M212" s="83" t="s">
        <v>26</v>
      </c>
      <c r="N212" s="14">
        <v>0</v>
      </c>
      <c r="O212" s="14">
        <v>0</v>
      </c>
      <c r="P212" s="83" t="s">
        <v>26</v>
      </c>
      <c r="Q212" s="9">
        <v>0</v>
      </c>
      <c r="R212" s="9">
        <v>0</v>
      </c>
      <c r="S212" s="61"/>
      <c r="T212" s="37">
        <v>0</v>
      </c>
      <c r="U212" s="5">
        <v>0</v>
      </c>
      <c r="V212" s="346"/>
      <c r="W212" s="5">
        <v>0</v>
      </c>
      <c r="X212" s="5">
        <v>0</v>
      </c>
      <c r="AF212" s="9">
        <f t="shared" si="32"/>
        <v>0</v>
      </c>
      <c r="AG212" s="9">
        <f t="shared" si="33"/>
        <v>0</v>
      </c>
      <c r="AH212" s="26" t="e">
        <f t="shared" si="34"/>
        <v>#DIV/0!</v>
      </c>
      <c r="AI212" s="26">
        <f t="shared" si="35"/>
        <v>0</v>
      </c>
      <c r="AJ212" s="9" t="s">
        <v>4070</v>
      </c>
    </row>
    <row r="213" spans="1:36" ht="15.75" hidden="1" customHeight="1" x14ac:dyDescent="0.25">
      <c r="A213" s="9">
        <v>226</v>
      </c>
      <c r="B213" s="9" t="s">
        <v>263</v>
      </c>
      <c r="C213" s="9" t="s">
        <v>345</v>
      </c>
      <c r="D213" s="9" t="s">
        <v>16</v>
      </c>
      <c r="E213" s="59" t="s">
        <v>351</v>
      </c>
      <c r="F213" s="9">
        <v>3</v>
      </c>
      <c r="G213" s="9" t="s">
        <v>70</v>
      </c>
      <c r="H213" s="14">
        <v>0</v>
      </c>
      <c r="I213" s="14">
        <v>0</v>
      </c>
      <c r="J213" s="83" t="s">
        <v>26</v>
      </c>
      <c r="K213" s="14">
        <v>0</v>
      </c>
      <c r="L213" s="14">
        <v>0</v>
      </c>
      <c r="M213" s="83" t="s">
        <v>26</v>
      </c>
      <c r="N213" s="14">
        <v>1</v>
      </c>
      <c r="O213" s="14">
        <v>1</v>
      </c>
      <c r="P213" s="85"/>
      <c r="Q213" s="9">
        <v>1</v>
      </c>
      <c r="R213" s="9">
        <v>1</v>
      </c>
      <c r="S213" s="61"/>
      <c r="T213" s="37">
        <v>1</v>
      </c>
      <c r="U213" s="5">
        <v>1</v>
      </c>
      <c r="V213" s="346"/>
      <c r="W213" s="5">
        <v>0</v>
      </c>
      <c r="X213" s="5">
        <v>0</v>
      </c>
      <c r="AF213" s="9">
        <f t="shared" si="32"/>
        <v>3</v>
      </c>
      <c r="AG213" s="9">
        <f t="shared" si="33"/>
        <v>3</v>
      </c>
      <c r="AH213" s="26">
        <f t="shared" si="34"/>
        <v>1</v>
      </c>
      <c r="AI213" s="26">
        <f t="shared" si="35"/>
        <v>1</v>
      </c>
      <c r="AJ213" s="9" t="s">
        <v>4072</v>
      </c>
    </row>
    <row r="214" spans="1:36" ht="15.75" hidden="1" customHeight="1" x14ac:dyDescent="0.25">
      <c r="A214" s="9">
        <v>227</v>
      </c>
      <c r="B214" s="9" t="s">
        <v>263</v>
      </c>
      <c r="C214" s="9" t="s">
        <v>345</v>
      </c>
      <c r="D214" s="9" t="s">
        <v>16</v>
      </c>
      <c r="E214" s="59" t="s">
        <v>352</v>
      </c>
      <c r="F214" s="9">
        <v>3</v>
      </c>
      <c r="G214" s="9" t="s">
        <v>70</v>
      </c>
      <c r="H214" s="14">
        <v>0</v>
      </c>
      <c r="I214" s="14">
        <v>0</v>
      </c>
      <c r="J214" s="83" t="s">
        <v>26</v>
      </c>
      <c r="K214" s="14">
        <v>0</v>
      </c>
      <c r="L214" s="14">
        <v>0</v>
      </c>
      <c r="M214" s="83" t="s">
        <v>26</v>
      </c>
      <c r="N214" s="14">
        <v>0</v>
      </c>
      <c r="O214" s="14">
        <v>0</v>
      </c>
      <c r="P214" s="83" t="s">
        <v>26</v>
      </c>
      <c r="Q214" s="9">
        <v>0</v>
      </c>
      <c r="R214" s="9">
        <v>0</v>
      </c>
      <c r="S214" s="61"/>
      <c r="T214" s="37">
        <v>0</v>
      </c>
      <c r="U214" s="5">
        <v>0</v>
      </c>
      <c r="V214" s="346"/>
      <c r="W214" s="5">
        <v>0</v>
      </c>
      <c r="X214" s="5">
        <v>0</v>
      </c>
      <c r="AF214" s="9">
        <f t="shared" si="32"/>
        <v>0</v>
      </c>
      <c r="AG214" s="9">
        <f t="shared" si="33"/>
        <v>0</v>
      </c>
      <c r="AH214" s="26" t="e">
        <f t="shared" si="34"/>
        <v>#DIV/0!</v>
      </c>
      <c r="AI214" s="26">
        <f t="shared" si="35"/>
        <v>0</v>
      </c>
      <c r="AJ214" s="9" t="s">
        <v>4070</v>
      </c>
    </row>
    <row r="215" spans="1:36" ht="15.75" hidden="1" customHeight="1" x14ac:dyDescent="0.25">
      <c r="A215" s="9">
        <v>228</v>
      </c>
      <c r="B215" s="9" t="s">
        <v>263</v>
      </c>
      <c r="C215" s="9" t="s">
        <v>345</v>
      </c>
      <c r="D215" s="9" t="s">
        <v>16</v>
      </c>
      <c r="E215" s="59" t="s">
        <v>353</v>
      </c>
      <c r="F215" s="9">
        <v>3</v>
      </c>
      <c r="G215" s="9" t="s">
        <v>70</v>
      </c>
      <c r="H215" s="14">
        <v>0</v>
      </c>
      <c r="I215" s="14">
        <v>0</v>
      </c>
      <c r="J215" s="83" t="s">
        <v>26</v>
      </c>
      <c r="K215" s="14">
        <v>0</v>
      </c>
      <c r="L215" s="14">
        <v>0</v>
      </c>
      <c r="M215" s="83" t="s">
        <v>26</v>
      </c>
      <c r="N215" s="14">
        <v>0</v>
      </c>
      <c r="O215" s="14">
        <v>0</v>
      </c>
      <c r="P215" s="83" t="s">
        <v>26</v>
      </c>
      <c r="Q215" s="9">
        <v>0</v>
      </c>
      <c r="R215" s="9">
        <v>0</v>
      </c>
      <c r="S215" s="61"/>
      <c r="T215" s="37">
        <v>0</v>
      </c>
      <c r="U215" s="5">
        <v>0</v>
      </c>
      <c r="V215" s="346"/>
      <c r="W215" s="5">
        <v>0</v>
      </c>
      <c r="X215" s="5">
        <v>0</v>
      </c>
      <c r="AF215" s="9">
        <f t="shared" si="32"/>
        <v>0</v>
      </c>
      <c r="AG215" s="9">
        <f t="shared" si="33"/>
        <v>0</v>
      </c>
      <c r="AH215" s="26" t="e">
        <f t="shared" si="34"/>
        <v>#DIV/0!</v>
      </c>
      <c r="AI215" s="26">
        <f t="shared" si="35"/>
        <v>0</v>
      </c>
      <c r="AJ215" s="9" t="s">
        <v>4070</v>
      </c>
    </row>
    <row r="216" spans="1:36" ht="15.75" hidden="1" customHeight="1" x14ac:dyDescent="0.25">
      <c r="A216" s="9">
        <v>229</v>
      </c>
      <c r="B216" s="9" t="s">
        <v>263</v>
      </c>
      <c r="C216" s="9" t="s">
        <v>345</v>
      </c>
      <c r="D216" s="9" t="s">
        <v>16</v>
      </c>
      <c r="E216" s="59" t="s">
        <v>354</v>
      </c>
      <c r="F216" s="11">
        <v>1</v>
      </c>
      <c r="G216" s="9" t="s">
        <v>18</v>
      </c>
      <c r="H216" s="9">
        <v>0</v>
      </c>
      <c r="I216" s="9">
        <v>0</v>
      </c>
      <c r="J216" s="87"/>
      <c r="K216" s="9">
        <v>0</v>
      </c>
      <c r="L216" s="9">
        <v>0</v>
      </c>
      <c r="M216" s="84"/>
      <c r="N216" s="9">
        <v>0</v>
      </c>
      <c r="O216" s="9">
        <v>0</v>
      </c>
      <c r="P216" s="85"/>
      <c r="Q216" s="9">
        <v>0</v>
      </c>
      <c r="R216" s="9">
        <v>0</v>
      </c>
      <c r="S216" s="61"/>
      <c r="T216" s="37">
        <v>0</v>
      </c>
      <c r="U216" s="5">
        <v>0</v>
      </c>
      <c r="V216" s="346"/>
      <c r="W216" s="5">
        <v>0</v>
      </c>
      <c r="X216" s="5">
        <v>0</v>
      </c>
      <c r="AF216" s="9">
        <f t="shared" si="32"/>
        <v>0</v>
      </c>
      <c r="AG216" s="9">
        <f t="shared" si="33"/>
        <v>0</v>
      </c>
      <c r="AH216" s="26" t="e">
        <f>AF216/AG216</f>
        <v>#DIV/0!</v>
      </c>
      <c r="AI216" s="26" t="e">
        <f>+AH216/F216</f>
        <v>#DIV/0!</v>
      </c>
      <c r="AJ216" s="9" t="s">
        <v>4071</v>
      </c>
    </row>
    <row r="217" spans="1:36" ht="15.75" hidden="1" customHeight="1" x14ac:dyDescent="0.25">
      <c r="A217" s="9">
        <v>230</v>
      </c>
      <c r="B217" s="9" t="s">
        <v>263</v>
      </c>
      <c r="C217" s="9" t="s">
        <v>345</v>
      </c>
      <c r="D217" s="9" t="s">
        <v>16</v>
      </c>
      <c r="E217" s="59" t="s">
        <v>355</v>
      </c>
      <c r="F217" s="11">
        <v>1</v>
      </c>
      <c r="G217" s="9" t="s">
        <v>18</v>
      </c>
      <c r="H217" s="9">
        <v>0</v>
      </c>
      <c r="I217" s="9">
        <v>0</v>
      </c>
      <c r="J217" s="87"/>
      <c r="K217" s="9">
        <v>0</v>
      </c>
      <c r="L217" s="9">
        <v>0</v>
      </c>
      <c r="M217" s="84"/>
      <c r="N217" s="9">
        <v>0</v>
      </c>
      <c r="O217" s="9">
        <v>0</v>
      </c>
      <c r="P217" s="85"/>
      <c r="Q217" s="9">
        <v>0</v>
      </c>
      <c r="R217" s="9">
        <v>0</v>
      </c>
      <c r="S217" s="61"/>
      <c r="T217" s="37">
        <v>0</v>
      </c>
      <c r="U217" s="5">
        <v>0</v>
      </c>
      <c r="V217" s="346"/>
      <c r="W217" s="5">
        <v>0</v>
      </c>
      <c r="X217" s="5">
        <v>0</v>
      </c>
      <c r="AF217" s="9">
        <f t="shared" si="32"/>
        <v>0</v>
      </c>
      <c r="AG217" s="9">
        <f t="shared" si="33"/>
        <v>0</v>
      </c>
      <c r="AH217" s="26" t="e">
        <f>AF217/AG217</f>
        <v>#DIV/0!</v>
      </c>
      <c r="AI217" s="26" t="e">
        <f>+AH217/F217</f>
        <v>#DIV/0!</v>
      </c>
      <c r="AJ217" s="9" t="s">
        <v>4071</v>
      </c>
    </row>
    <row r="218" spans="1:36" ht="15.75" hidden="1" customHeight="1" x14ac:dyDescent="0.25">
      <c r="A218" s="9">
        <v>231</v>
      </c>
      <c r="B218" s="9" t="s">
        <v>263</v>
      </c>
      <c r="C218" s="9" t="s">
        <v>356</v>
      </c>
      <c r="D218" s="9" t="s">
        <v>16</v>
      </c>
      <c r="E218" s="59" t="s">
        <v>357</v>
      </c>
      <c r="F218" s="11">
        <v>1</v>
      </c>
      <c r="G218" s="9" t="s">
        <v>18</v>
      </c>
      <c r="H218" s="9">
        <v>138</v>
      </c>
      <c r="I218" s="9">
        <v>138</v>
      </c>
      <c r="J218" s="87"/>
      <c r="K218" s="9">
        <v>145</v>
      </c>
      <c r="L218" s="9">
        <v>145</v>
      </c>
      <c r="M218" s="84" t="s">
        <v>403</v>
      </c>
      <c r="N218" s="9">
        <v>89</v>
      </c>
      <c r="O218" s="9">
        <v>89</v>
      </c>
      <c r="P218" s="85"/>
      <c r="Q218" s="9">
        <v>119</v>
      </c>
      <c r="R218" s="9">
        <v>119</v>
      </c>
      <c r="S218" s="61"/>
      <c r="T218" s="37">
        <v>133</v>
      </c>
      <c r="U218" s="5">
        <v>133</v>
      </c>
      <c r="V218" s="315" t="s">
        <v>3560</v>
      </c>
      <c r="W218" s="5">
        <v>101</v>
      </c>
      <c r="X218" s="5">
        <v>101</v>
      </c>
      <c r="AF218" s="9">
        <f t="shared" si="32"/>
        <v>725</v>
      </c>
      <c r="AG218" s="9">
        <f t="shared" si="33"/>
        <v>725</v>
      </c>
      <c r="AH218" s="26">
        <f>AF218/AG218</f>
        <v>1</v>
      </c>
      <c r="AI218" s="26">
        <f>+AH218/F218</f>
        <v>1</v>
      </c>
      <c r="AJ218" s="9" t="s">
        <v>4072</v>
      </c>
    </row>
    <row r="219" spans="1:36" ht="15.75" hidden="1" customHeight="1" x14ac:dyDescent="0.25">
      <c r="A219" s="9">
        <v>232</v>
      </c>
      <c r="B219" s="9" t="s">
        <v>263</v>
      </c>
      <c r="C219" s="9" t="s">
        <v>356</v>
      </c>
      <c r="D219" s="9" t="s">
        <v>16</v>
      </c>
      <c r="E219" s="59" t="s">
        <v>358</v>
      </c>
      <c r="F219" s="11">
        <v>1</v>
      </c>
      <c r="G219" s="9" t="s">
        <v>18</v>
      </c>
      <c r="H219" s="9">
        <v>7</v>
      </c>
      <c r="I219" s="9">
        <v>7</v>
      </c>
      <c r="J219" s="87"/>
      <c r="K219" s="9">
        <v>19</v>
      </c>
      <c r="L219" s="9">
        <v>19</v>
      </c>
      <c r="M219" s="84" t="s">
        <v>384</v>
      </c>
      <c r="N219" s="9">
        <v>7</v>
      </c>
      <c r="O219" s="9">
        <v>7</v>
      </c>
      <c r="P219" s="85"/>
      <c r="Q219" s="9">
        <v>7</v>
      </c>
      <c r="R219" s="9">
        <v>7</v>
      </c>
      <c r="S219" s="61"/>
      <c r="T219" s="37">
        <v>35</v>
      </c>
      <c r="U219" s="5">
        <v>35</v>
      </c>
      <c r="V219" s="315" t="s">
        <v>3561</v>
      </c>
      <c r="W219" s="5">
        <v>25</v>
      </c>
      <c r="X219" s="5">
        <v>25</v>
      </c>
      <c r="AF219" s="9">
        <f t="shared" si="32"/>
        <v>100</v>
      </c>
      <c r="AG219" s="9">
        <f t="shared" si="33"/>
        <v>100</v>
      </c>
      <c r="AH219" s="26">
        <f>AF219/AG219</f>
        <v>1</v>
      </c>
      <c r="AI219" s="26">
        <f>+AH219/F219</f>
        <v>1</v>
      </c>
      <c r="AJ219" s="9" t="s">
        <v>4072</v>
      </c>
    </row>
    <row r="220" spans="1:36" ht="15.75" hidden="1" customHeight="1" x14ac:dyDescent="0.25">
      <c r="A220" s="9">
        <v>233</v>
      </c>
      <c r="B220" s="9" t="s">
        <v>263</v>
      </c>
      <c r="C220" s="9" t="s">
        <v>356</v>
      </c>
      <c r="D220" s="9" t="s">
        <v>16</v>
      </c>
      <c r="E220" s="59" t="s">
        <v>359</v>
      </c>
      <c r="F220" s="11">
        <v>1</v>
      </c>
      <c r="G220" s="9" t="s">
        <v>18</v>
      </c>
      <c r="H220" s="9">
        <v>1</v>
      </c>
      <c r="I220" s="9">
        <v>1</v>
      </c>
      <c r="J220" s="87"/>
      <c r="K220" s="9">
        <v>0</v>
      </c>
      <c r="L220" s="9">
        <v>0</v>
      </c>
      <c r="M220" s="84"/>
      <c r="P220" s="85"/>
      <c r="Q220" s="9">
        <v>0</v>
      </c>
      <c r="R220" s="9">
        <v>0</v>
      </c>
      <c r="S220" s="61"/>
      <c r="T220" s="37">
        <v>0</v>
      </c>
      <c r="U220" s="5">
        <v>0</v>
      </c>
      <c r="V220" s="346"/>
      <c r="W220" s="5">
        <v>2</v>
      </c>
      <c r="X220" s="5">
        <v>2</v>
      </c>
      <c r="AF220" s="9">
        <f t="shared" si="32"/>
        <v>3</v>
      </c>
      <c r="AG220" s="9">
        <f t="shared" si="33"/>
        <v>3</v>
      </c>
      <c r="AH220" s="26">
        <f>AF220/AG220</f>
        <v>1</v>
      </c>
      <c r="AI220" s="26">
        <f>+AH220/F220</f>
        <v>1</v>
      </c>
      <c r="AJ220" s="9" t="s">
        <v>4072</v>
      </c>
    </row>
    <row r="221" spans="1:36" ht="15.75" hidden="1" customHeight="1" x14ac:dyDescent="0.25">
      <c r="A221" s="9">
        <v>234</v>
      </c>
      <c r="B221" s="9" t="s">
        <v>263</v>
      </c>
      <c r="C221" s="9" t="s">
        <v>356</v>
      </c>
      <c r="D221" s="9" t="s">
        <v>16</v>
      </c>
      <c r="E221" s="59" t="s">
        <v>360</v>
      </c>
      <c r="F221" s="9">
        <v>1</v>
      </c>
      <c r="G221" s="9" t="s">
        <v>89</v>
      </c>
      <c r="H221" s="14">
        <v>0</v>
      </c>
      <c r="I221" s="14">
        <v>0</v>
      </c>
      <c r="J221" s="83" t="s">
        <v>26</v>
      </c>
      <c r="K221" s="14">
        <v>0</v>
      </c>
      <c r="L221" s="14">
        <v>0</v>
      </c>
      <c r="M221" s="83" t="s">
        <v>26</v>
      </c>
      <c r="N221" s="14">
        <v>0</v>
      </c>
      <c r="O221" s="14">
        <v>0</v>
      </c>
      <c r="P221" s="83" t="s">
        <v>26</v>
      </c>
      <c r="Q221" s="9">
        <v>0</v>
      </c>
      <c r="R221" s="9">
        <v>0</v>
      </c>
      <c r="S221" s="61"/>
      <c r="T221" s="37">
        <v>0</v>
      </c>
      <c r="U221" s="5">
        <v>0</v>
      </c>
      <c r="V221" s="346"/>
      <c r="W221" s="5">
        <v>0</v>
      </c>
      <c r="X221" s="5">
        <v>0</v>
      </c>
      <c r="AF221" s="9">
        <f t="shared" si="32"/>
        <v>0</v>
      </c>
      <c r="AG221" s="9">
        <f t="shared" si="33"/>
        <v>0</v>
      </c>
      <c r="AH221" s="26" t="e">
        <f>+AF221/AG221</f>
        <v>#DIV/0!</v>
      </c>
      <c r="AI221" s="26">
        <f>+AF221/F221</f>
        <v>0</v>
      </c>
      <c r="AJ221" s="9" t="s">
        <v>4070</v>
      </c>
    </row>
    <row r="222" spans="1:36" ht="15.75" hidden="1" customHeight="1" x14ac:dyDescent="0.25">
      <c r="A222" s="9">
        <v>235</v>
      </c>
      <c r="B222" s="9" t="s">
        <v>407</v>
      </c>
      <c r="C222" s="9" t="s">
        <v>408</v>
      </c>
      <c r="D222" s="9" t="s">
        <v>16</v>
      </c>
      <c r="E222" s="324" t="s">
        <v>409</v>
      </c>
      <c r="F222" s="9">
        <v>120</v>
      </c>
      <c r="G222" s="9" t="s">
        <v>410</v>
      </c>
      <c r="H222" s="38">
        <v>8</v>
      </c>
      <c r="I222" s="12">
        <v>10</v>
      </c>
      <c r="J222" s="70" t="s">
        <v>411</v>
      </c>
      <c r="K222" s="38">
        <v>8</v>
      </c>
      <c r="L222" s="14">
        <v>10</v>
      </c>
      <c r="M222" s="334" t="s">
        <v>439</v>
      </c>
      <c r="N222" s="9">
        <v>9</v>
      </c>
      <c r="O222" s="12">
        <v>10</v>
      </c>
      <c r="P222" s="337" t="s">
        <v>2973</v>
      </c>
      <c r="Q222" s="9">
        <v>5</v>
      </c>
      <c r="R222" s="9">
        <v>10</v>
      </c>
      <c r="S222" s="73" t="s">
        <v>439</v>
      </c>
      <c r="T222" s="277">
        <v>8</v>
      </c>
      <c r="U222" s="9">
        <v>10</v>
      </c>
      <c r="V222" s="59" t="s">
        <v>415</v>
      </c>
      <c r="W222" s="9">
        <v>9</v>
      </c>
      <c r="X222" s="9">
        <v>10</v>
      </c>
      <c r="Y222" s="59" t="s">
        <v>415</v>
      </c>
      <c r="Z222" s="59"/>
      <c r="AA222" s="59"/>
      <c r="AB222" s="59"/>
      <c r="AC222" s="59"/>
      <c r="AD222" s="59"/>
      <c r="AE222" s="59"/>
      <c r="AF222" s="9">
        <f t="shared" si="32"/>
        <v>47</v>
      </c>
      <c r="AG222" s="9">
        <f t="shared" si="33"/>
        <v>60</v>
      </c>
      <c r="AH222" s="26">
        <f>+AF222/AG222</f>
        <v>0.78333333333333333</v>
      </c>
      <c r="AI222" s="26">
        <f>+AF222/F222</f>
        <v>0.39166666666666666</v>
      </c>
      <c r="AJ222" s="9" t="s">
        <v>4073</v>
      </c>
    </row>
    <row r="223" spans="1:36" ht="15.75" hidden="1" customHeight="1" x14ac:dyDescent="0.25">
      <c r="A223" s="9">
        <v>236</v>
      </c>
      <c r="B223" s="9" t="s">
        <v>407</v>
      </c>
      <c r="C223" s="9" t="s">
        <v>408</v>
      </c>
      <c r="D223" s="9" t="s">
        <v>16</v>
      </c>
      <c r="E223" s="59" t="s">
        <v>412</v>
      </c>
      <c r="F223" s="9">
        <v>300</v>
      </c>
      <c r="G223" s="9" t="s">
        <v>413</v>
      </c>
      <c r="H223" s="12">
        <v>0</v>
      </c>
      <c r="I223" s="12">
        <v>0</v>
      </c>
      <c r="J223" s="67" t="s">
        <v>26</v>
      </c>
      <c r="K223" s="12">
        <v>0</v>
      </c>
      <c r="L223" s="14">
        <v>0</v>
      </c>
      <c r="M223" s="67" t="s">
        <v>26</v>
      </c>
      <c r="N223" s="12">
        <v>0</v>
      </c>
      <c r="O223" s="12">
        <v>0</v>
      </c>
      <c r="P223" s="338" t="s">
        <v>26</v>
      </c>
      <c r="Q223" s="14">
        <v>0</v>
      </c>
      <c r="R223" s="14">
        <v>0</v>
      </c>
      <c r="S223" s="83" t="s">
        <v>26</v>
      </c>
      <c r="T223" s="277">
        <v>0</v>
      </c>
      <c r="U223" s="9">
        <v>0</v>
      </c>
      <c r="V223" s="59" t="s">
        <v>2543</v>
      </c>
      <c r="W223" s="9">
        <v>55</v>
      </c>
      <c r="X223" s="9">
        <v>100</v>
      </c>
      <c r="Y223" s="59" t="s">
        <v>3882</v>
      </c>
      <c r="Z223" s="59"/>
      <c r="AA223" s="59"/>
      <c r="AB223" s="59"/>
      <c r="AC223" s="59"/>
      <c r="AD223" s="59"/>
      <c r="AE223" s="59"/>
      <c r="AF223" s="9">
        <f t="shared" si="32"/>
        <v>55</v>
      </c>
      <c r="AG223" s="9">
        <f t="shared" si="33"/>
        <v>100</v>
      </c>
      <c r="AH223" s="26">
        <f>+AF223/AG223</f>
        <v>0.55000000000000004</v>
      </c>
      <c r="AI223" s="26">
        <f>+AF223/F223</f>
        <v>0.18333333333333332</v>
      </c>
      <c r="AJ223" s="9" t="s">
        <v>4073</v>
      </c>
    </row>
    <row r="224" spans="1:36" ht="15.75" hidden="1" customHeight="1" x14ac:dyDescent="0.25">
      <c r="A224" s="9">
        <v>237</v>
      </c>
      <c r="B224" s="9" t="s">
        <v>407</v>
      </c>
      <c r="C224" s="9" t="s">
        <v>408</v>
      </c>
      <c r="D224" s="9" t="s">
        <v>16</v>
      </c>
      <c r="E224" s="324" t="s">
        <v>414</v>
      </c>
      <c r="F224" s="9">
        <v>25</v>
      </c>
      <c r="G224" s="9" t="s">
        <v>298</v>
      </c>
      <c r="H224" s="9">
        <v>1</v>
      </c>
      <c r="I224" s="12">
        <v>2</v>
      </c>
      <c r="J224" s="70" t="s">
        <v>415</v>
      </c>
      <c r="K224" s="9">
        <v>1</v>
      </c>
      <c r="L224" s="14">
        <v>2</v>
      </c>
      <c r="M224" s="334" t="s">
        <v>440</v>
      </c>
      <c r="N224" s="9">
        <v>1</v>
      </c>
      <c r="O224" s="12">
        <v>2</v>
      </c>
      <c r="P224" s="337" t="s">
        <v>415</v>
      </c>
      <c r="Q224" s="9">
        <v>0</v>
      </c>
      <c r="R224" s="9">
        <v>2</v>
      </c>
      <c r="S224" s="59" t="s">
        <v>3028</v>
      </c>
      <c r="T224" s="277">
        <v>2</v>
      </c>
      <c r="U224" s="9">
        <v>2</v>
      </c>
      <c r="V224" s="59" t="s">
        <v>415</v>
      </c>
      <c r="W224" s="9">
        <v>2</v>
      </c>
      <c r="X224" s="9">
        <v>3</v>
      </c>
      <c r="Y224" s="59" t="s">
        <v>415</v>
      </c>
      <c r="Z224" s="59"/>
      <c r="AA224" s="59"/>
      <c r="AB224" s="59"/>
      <c r="AC224" s="59"/>
      <c r="AD224" s="59"/>
      <c r="AE224" s="59"/>
      <c r="AF224" s="9">
        <f t="shared" si="32"/>
        <v>7</v>
      </c>
      <c r="AG224" s="9">
        <f t="shared" si="33"/>
        <v>13</v>
      </c>
      <c r="AH224" s="26">
        <f>+AF224/AG224</f>
        <v>0.53846153846153844</v>
      </c>
      <c r="AI224" s="26">
        <f>+AF224/F224</f>
        <v>0.28000000000000003</v>
      </c>
      <c r="AJ224" s="9" t="s">
        <v>4073</v>
      </c>
    </row>
    <row r="225" spans="1:36" ht="15.75" hidden="1" customHeight="1" x14ac:dyDescent="0.25">
      <c r="A225" s="9">
        <v>238</v>
      </c>
      <c r="B225" s="9" t="s">
        <v>407</v>
      </c>
      <c r="C225" s="9" t="s">
        <v>408</v>
      </c>
      <c r="D225" s="9" t="s">
        <v>16</v>
      </c>
      <c r="E225" s="324" t="s">
        <v>416</v>
      </c>
      <c r="F225" s="9">
        <v>40</v>
      </c>
      <c r="G225" s="9" t="s">
        <v>417</v>
      </c>
      <c r="H225" s="9">
        <v>3</v>
      </c>
      <c r="I225" s="12">
        <v>3</v>
      </c>
      <c r="J225" s="70" t="s">
        <v>418</v>
      </c>
      <c r="K225" s="9">
        <v>3</v>
      </c>
      <c r="L225" s="14">
        <v>3</v>
      </c>
      <c r="M225" s="334" t="s">
        <v>418</v>
      </c>
      <c r="N225" s="9">
        <v>5</v>
      </c>
      <c r="O225" s="12">
        <v>3</v>
      </c>
      <c r="P225" s="337" t="s">
        <v>418</v>
      </c>
      <c r="Q225" s="9">
        <v>3</v>
      </c>
      <c r="R225" s="9">
        <v>3</v>
      </c>
      <c r="S225" s="73" t="s">
        <v>3029</v>
      </c>
      <c r="T225" s="277">
        <v>8</v>
      </c>
      <c r="U225" s="9">
        <v>4</v>
      </c>
      <c r="V225" s="59" t="s">
        <v>3622</v>
      </c>
      <c r="W225" s="9">
        <v>8</v>
      </c>
      <c r="X225" s="9">
        <v>4</v>
      </c>
      <c r="Y225" s="59" t="s">
        <v>3622</v>
      </c>
      <c r="Z225" s="59"/>
      <c r="AA225" s="59"/>
      <c r="AB225" s="59"/>
      <c r="AC225" s="59"/>
      <c r="AD225" s="59"/>
      <c r="AE225" s="59"/>
      <c r="AF225" s="9">
        <f t="shared" si="32"/>
        <v>30</v>
      </c>
      <c r="AG225" s="9">
        <f t="shared" si="33"/>
        <v>20</v>
      </c>
      <c r="AH225" s="26">
        <f>+AF225/AG225</f>
        <v>1.5</v>
      </c>
      <c r="AI225" s="26">
        <f>+AF225/F225</f>
        <v>0.75</v>
      </c>
      <c r="AJ225" s="9" t="s">
        <v>4072</v>
      </c>
    </row>
    <row r="226" spans="1:36" ht="15.75" hidden="1" customHeight="1" x14ac:dyDescent="0.25">
      <c r="A226" s="9">
        <v>239</v>
      </c>
      <c r="B226" s="9" t="s">
        <v>407</v>
      </c>
      <c r="C226" s="9" t="s">
        <v>419</v>
      </c>
      <c r="D226" s="9" t="s">
        <v>16</v>
      </c>
      <c r="E226" s="324" t="s">
        <v>420</v>
      </c>
      <c r="F226" s="11">
        <v>1</v>
      </c>
      <c r="G226" s="9" t="s">
        <v>18</v>
      </c>
      <c r="H226" s="9">
        <v>222</v>
      </c>
      <c r="I226" s="9">
        <v>222</v>
      </c>
      <c r="J226" s="70" t="s">
        <v>421</v>
      </c>
      <c r="K226" s="9">
        <v>311</v>
      </c>
      <c r="L226" s="9">
        <v>311</v>
      </c>
      <c r="M226" s="334" t="s">
        <v>441</v>
      </c>
      <c r="N226" s="9">
        <v>303</v>
      </c>
      <c r="O226" s="9">
        <v>303</v>
      </c>
      <c r="P226" s="337" t="s">
        <v>441</v>
      </c>
      <c r="Q226" s="9">
        <v>256</v>
      </c>
      <c r="R226" s="9">
        <v>256</v>
      </c>
      <c r="S226" s="73" t="s">
        <v>3030</v>
      </c>
      <c r="T226" s="277">
        <v>280</v>
      </c>
      <c r="U226" s="9">
        <v>280</v>
      </c>
      <c r="V226" s="59" t="s">
        <v>3030</v>
      </c>
      <c r="W226" s="481">
        <v>306</v>
      </c>
      <c r="X226" s="481">
        <v>306</v>
      </c>
      <c r="Y226" s="59" t="s">
        <v>3030</v>
      </c>
      <c r="Z226" s="59"/>
      <c r="AA226" s="59"/>
      <c r="AB226" s="59"/>
      <c r="AC226" s="59"/>
      <c r="AD226" s="59"/>
      <c r="AE226" s="59"/>
      <c r="AF226" s="9">
        <f t="shared" si="32"/>
        <v>1678</v>
      </c>
      <c r="AG226" s="9">
        <f t="shared" si="33"/>
        <v>1678</v>
      </c>
      <c r="AH226" s="26">
        <f>AF226/AG226</f>
        <v>1</v>
      </c>
      <c r="AI226" s="26">
        <f>+AH226/F226</f>
        <v>1</v>
      </c>
      <c r="AJ226" s="9" t="s">
        <v>4072</v>
      </c>
    </row>
    <row r="227" spans="1:36" ht="15.75" hidden="1" customHeight="1" x14ac:dyDescent="0.25">
      <c r="A227" s="9">
        <v>240</v>
      </c>
      <c r="B227" s="9" t="s">
        <v>407</v>
      </c>
      <c r="C227" s="9" t="s">
        <v>419</v>
      </c>
      <c r="D227" s="9" t="s">
        <v>16</v>
      </c>
      <c r="E227" s="59" t="s">
        <v>422</v>
      </c>
      <c r="F227" s="11">
        <v>1</v>
      </c>
      <c r="G227" s="9" t="s">
        <v>18</v>
      </c>
      <c r="H227" s="12">
        <v>0</v>
      </c>
      <c r="I227" s="12">
        <v>0</v>
      </c>
      <c r="J227" s="67" t="s">
        <v>26</v>
      </c>
      <c r="K227" s="12">
        <v>0</v>
      </c>
      <c r="L227" s="14">
        <v>0</v>
      </c>
      <c r="M227" s="67" t="s">
        <v>26</v>
      </c>
      <c r="N227" s="9">
        <v>0</v>
      </c>
      <c r="O227" s="9">
        <v>0</v>
      </c>
      <c r="P227" s="337"/>
      <c r="Q227" s="9">
        <v>0</v>
      </c>
      <c r="R227" s="9">
        <v>0</v>
      </c>
      <c r="S227" s="59" t="s">
        <v>3031</v>
      </c>
      <c r="T227" s="277">
        <v>0</v>
      </c>
      <c r="U227" s="9">
        <v>0</v>
      </c>
      <c r="V227" s="59" t="s">
        <v>3623</v>
      </c>
      <c r="W227" s="481">
        <v>0</v>
      </c>
      <c r="X227" s="481">
        <v>0</v>
      </c>
      <c r="Y227" s="59" t="s">
        <v>3883</v>
      </c>
      <c r="Z227" s="59"/>
      <c r="AA227" s="59"/>
      <c r="AB227" s="59"/>
      <c r="AC227" s="59"/>
      <c r="AD227" s="59"/>
      <c r="AE227" s="59"/>
      <c r="AF227" s="9">
        <f t="shared" si="32"/>
        <v>0</v>
      </c>
      <c r="AG227" s="9">
        <f t="shared" si="33"/>
        <v>0</v>
      </c>
      <c r="AH227" s="26" t="e">
        <f>AF227/AG227</f>
        <v>#DIV/0!</v>
      </c>
      <c r="AI227" s="26" t="e">
        <f>+AH227/F227</f>
        <v>#DIV/0!</v>
      </c>
      <c r="AJ227" s="9" t="s">
        <v>4071</v>
      </c>
    </row>
    <row r="228" spans="1:36" ht="15.75" hidden="1" customHeight="1" x14ac:dyDescent="0.25">
      <c r="A228" s="9">
        <v>241</v>
      </c>
      <c r="B228" s="9" t="s">
        <v>407</v>
      </c>
      <c r="C228" s="9" t="s">
        <v>419</v>
      </c>
      <c r="D228" s="9" t="s">
        <v>16</v>
      </c>
      <c r="E228" s="59" t="s">
        <v>423</v>
      </c>
      <c r="F228" s="11">
        <v>1</v>
      </c>
      <c r="G228" s="9" t="s">
        <v>18</v>
      </c>
      <c r="H228" s="12">
        <v>0</v>
      </c>
      <c r="I228" s="12">
        <v>0</v>
      </c>
      <c r="J228" s="67" t="s">
        <v>26</v>
      </c>
      <c r="K228" s="9">
        <v>0</v>
      </c>
      <c r="L228" s="9">
        <v>0</v>
      </c>
      <c r="M228" s="334"/>
      <c r="N228" s="9">
        <v>0</v>
      </c>
      <c r="O228" s="9">
        <v>0</v>
      </c>
      <c r="P228" s="337" t="s">
        <v>1118</v>
      </c>
      <c r="Q228" s="9">
        <v>332</v>
      </c>
      <c r="R228" s="9">
        <v>332</v>
      </c>
      <c r="S228" s="73" t="s">
        <v>3032</v>
      </c>
      <c r="T228" s="277">
        <v>373</v>
      </c>
      <c r="U228" s="9">
        <v>373</v>
      </c>
      <c r="V228" s="59" t="s">
        <v>3624</v>
      </c>
      <c r="W228" s="481">
        <v>238</v>
      </c>
      <c r="X228" s="481">
        <v>238</v>
      </c>
      <c r="Y228" s="59" t="s">
        <v>3884</v>
      </c>
      <c r="Z228" s="59"/>
      <c r="AA228" s="59"/>
      <c r="AB228" s="59"/>
      <c r="AC228" s="59"/>
      <c r="AD228" s="59"/>
      <c r="AE228" s="59"/>
      <c r="AF228" s="9">
        <f t="shared" si="32"/>
        <v>943</v>
      </c>
      <c r="AG228" s="9">
        <f t="shared" si="33"/>
        <v>943</v>
      </c>
      <c r="AH228" s="26">
        <f>AF228/AG228</f>
        <v>1</v>
      </c>
      <c r="AI228" s="26">
        <f>+AH228/F228</f>
        <v>1</v>
      </c>
      <c r="AJ228" s="9" t="s">
        <v>4072</v>
      </c>
    </row>
    <row r="229" spans="1:36" ht="15.75" hidden="1" customHeight="1" x14ac:dyDescent="0.25">
      <c r="A229" s="9">
        <v>242</v>
      </c>
      <c r="B229" s="9" t="s">
        <v>407</v>
      </c>
      <c r="C229" s="9" t="s">
        <v>419</v>
      </c>
      <c r="D229" s="9" t="s">
        <v>16</v>
      </c>
      <c r="E229" s="59" t="s">
        <v>424</v>
      </c>
      <c r="F229" s="11">
        <v>1</v>
      </c>
      <c r="G229" s="9" t="s">
        <v>18</v>
      </c>
      <c r="H229" s="15">
        <v>19</v>
      </c>
      <c r="I229" s="9">
        <v>19</v>
      </c>
      <c r="J229" s="70" t="s">
        <v>421</v>
      </c>
      <c r="K229" s="15">
        <v>37</v>
      </c>
      <c r="L229" s="9">
        <v>37</v>
      </c>
      <c r="M229" s="334" t="s">
        <v>442</v>
      </c>
      <c r="N229" s="15">
        <v>21</v>
      </c>
      <c r="O229" s="9">
        <v>21</v>
      </c>
      <c r="P229" s="337" t="s">
        <v>441</v>
      </c>
      <c r="Q229" s="15">
        <v>8</v>
      </c>
      <c r="R229" s="9">
        <v>8</v>
      </c>
      <c r="S229" s="62" t="s">
        <v>3033</v>
      </c>
      <c r="T229" s="277">
        <v>6</v>
      </c>
      <c r="U229" s="9">
        <v>6</v>
      </c>
      <c r="V229" s="59" t="s">
        <v>3033</v>
      </c>
      <c r="W229" s="481">
        <v>1</v>
      </c>
      <c r="X229" s="481">
        <v>1</v>
      </c>
      <c r="Y229" s="59" t="s">
        <v>3033</v>
      </c>
      <c r="Z229" s="59"/>
      <c r="AA229" s="59"/>
      <c r="AB229" s="59"/>
      <c r="AC229" s="59"/>
      <c r="AD229" s="59"/>
      <c r="AE229" s="59"/>
      <c r="AF229" s="9">
        <f t="shared" si="32"/>
        <v>92</v>
      </c>
      <c r="AG229" s="9">
        <f t="shared" si="33"/>
        <v>92</v>
      </c>
      <c r="AH229" s="26">
        <f>AF229/AG229</f>
        <v>1</v>
      </c>
      <c r="AI229" s="26">
        <f>+AH229/F229</f>
        <v>1</v>
      </c>
      <c r="AJ229" s="9" t="s">
        <v>4072</v>
      </c>
    </row>
    <row r="230" spans="1:36" ht="15.75" hidden="1" customHeight="1" x14ac:dyDescent="0.25">
      <c r="A230" s="9">
        <v>244</v>
      </c>
      <c r="B230" s="9" t="s">
        <v>407</v>
      </c>
      <c r="C230" s="9" t="s">
        <v>425</v>
      </c>
      <c r="D230" s="9" t="s">
        <v>16</v>
      </c>
      <c r="E230" s="59" t="s">
        <v>427</v>
      </c>
      <c r="F230" s="9">
        <v>6</v>
      </c>
      <c r="G230" s="9" t="s">
        <v>298</v>
      </c>
      <c r="H230" s="9">
        <v>0</v>
      </c>
      <c r="I230" s="9">
        <v>0</v>
      </c>
      <c r="J230" s="70"/>
      <c r="K230" s="9">
        <v>0</v>
      </c>
      <c r="L230" s="9">
        <v>0</v>
      </c>
      <c r="M230" s="334"/>
      <c r="N230" s="9">
        <v>0</v>
      </c>
      <c r="O230" s="9">
        <v>0</v>
      </c>
      <c r="P230" s="337"/>
      <c r="Q230" s="9">
        <v>1</v>
      </c>
      <c r="R230" s="9">
        <v>1</v>
      </c>
      <c r="S230" s="73" t="s">
        <v>415</v>
      </c>
      <c r="T230" s="277">
        <v>1</v>
      </c>
      <c r="U230" s="9">
        <v>1</v>
      </c>
      <c r="V230" s="59" t="s">
        <v>415</v>
      </c>
      <c r="W230" s="9">
        <v>0</v>
      </c>
      <c r="X230" s="9">
        <v>1</v>
      </c>
      <c r="Y230" s="59" t="s">
        <v>415</v>
      </c>
      <c r="Z230" s="59"/>
      <c r="AA230" s="59"/>
      <c r="AB230" s="59"/>
      <c r="AC230" s="59"/>
      <c r="AD230" s="59"/>
      <c r="AE230" s="59"/>
      <c r="AF230" s="9">
        <f t="shared" si="32"/>
        <v>2</v>
      </c>
      <c r="AG230" s="9">
        <f t="shared" si="33"/>
        <v>3</v>
      </c>
      <c r="AH230" s="26">
        <f>+AF230/AG230</f>
        <v>0.66666666666666663</v>
      </c>
      <c r="AI230" s="26">
        <f>+AF230/F230</f>
        <v>0.33333333333333331</v>
      </c>
      <c r="AJ230" s="9" t="s">
        <v>4073</v>
      </c>
    </row>
    <row r="231" spans="1:36" ht="15.75" hidden="1" customHeight="1" x14ac:dyDescent="0.25">
      <c r="A231" s="9">
        <v>245</v>
      </c>
      <c r="B231" s="9" t="s">
        <v>407</v>
      </c>
      <c r="C231" s="9" t="s">
        <v>425</v>
      </c>
      <c r="D231" s="9" t="s">
        <v>16</v>
      </c>
      <c r="E231" s="59" t="s">
        <v>428</v>
      </c>
      <c r="F231" s="11">
        <v>1</v>
      </c>
      <c r="G231" s="9" t="s">
        <v>18</v>
      </c>
      <c r="H231" s="19">
        <v>12</v>
      </c>
      <c r="I231" s="9">
        <v>12</v>
      </c>
      <c r="J231" s="61" t="s">
        <v>426</v>
      </c>
      <c r="K231" s="9">
        <v>2</v>
      </c>
      <c r="L231" s="9">
        <v>2</v>
      </c>
      <c r="M231" s="334" t="s">
        <v>440</v>
      </c>
      <c r="N231" s="9">
        <v>1</v>
      </c>
      <c r="O231" s="9">
        <v>1</v>
      </c>
      <c r="P231" s="337" t="s">
        <v>3285</v>
      </c>
      <c r="Q231" s="9">
        <v>6</v>
      </c>
      <c r="R231" s="9">
        <v>6</v>
      </c>
      <c r="S231" s="73" t="s">
        <v>3034</v>
      </c>
      <c r="T231" s="277">
        <v>3</v>
      </c>
      <c r="U231" s="9">
        <v>3</v>
      </c>
      <c r="V231" s="59" t="s">
        <v>415</v>
      </c>
      <c r="W231" s="9">
        <v>9</v>
      </c>
      <c r="X231" s="9">
        <v>9</v>
      </c>
      <c r="Y231" s="59" t="s">
        <v>415</v>
      </c>
      <c r="Z231" s="59"/>
      <c r="AA231" s="59"/>
      <c r="AB231" s="59"/>
      <c r="AC231" s="59"/>
      <c r="AD231" s="59"/>
      <c r="AE231" s="59"/>
      <c r="AF231" s="9">
        <f t="shared" si="32"/>
        <v>33</v>
      </c>
      <c r="AG231" s="9">
        <f t="shared" si="33"/>
        <v>33</v>
      </c>
      <c r="AH231" s="26">
        <f>AF231/AG231</f>
        <v>1</v>
      </c>
      <c r="AI231" s="26">
        <f>+AH231/F231</f>
        <v>1</v>
      </c>
      <c r="AJ231" s="9" t="s">
        <v>4072</v>
      </c>
    </row>
    <row r="232" spans="1:36" ht="15.75" hidden="1" customHeight="1" x14ac:dyDescent="0.25">
      <c r="A232" s="9">
        <v>246</v>
      </c>
      <c r="B232" s="9" t="s">
        <v>407</v>
      </c>
      <c r="C232" s="9" t="s">
        <v>425</v>
      </c>
      <c r="D232" s="9" t="s">
        <v>16</v>
      </c>
      <c r="E232" s="59" t="s">
        <v>429</v>
      </c>
      <c r="F232" s="11">
        <v>1</v>
      </c>
      <c r="G232" s="9" t="s">
        <v>18</v>
      </c>
      <c r="H232" s="12">
        <v>0</v>
      </c>
      <c r="I232" s="12">
        <v>0</v>
      </c>
      <c r="J232" s="67" t="s">
        <v>26</v>
      </c>
      <c r="K232" s="12">
        <v>0</v>
      </c>
      <c r="L232" s="12">
        <v>0</v>
      </c>
      <c r="M232" s="67" t="s">
        <v>26</v>
      </c>
      <c r="N232" s="12">
        <v>0</v>
      </c>
      <c r="O232" s="12">
        <v>0</v>
      </c>
      <c r="P232" s="338" t="s">
        <v>26</v>
      </c>
      <c r="Q232" s="9">
        <v>22</v>
      </c>
      <c r="R232" s="9">
        <v>22</v>
      </c>
      <c r="S232" s="73" t="s">
        <v>415</v>
      </c>
      <c r="T232" s="277">
        <v>20</v>
      </c>
      <c r="U232" s="9">
        <v>20</v>
      </c>
      <c r="V232" s="59" t="s">
        <v>3625</v>
      </c>
      <c r="W232" s="9">
        <v>21</v>
      </c>
      <c r="X232" s="9">
        <v>21</v>
      </c>
      <c r="Y232" s="59" t="s">
        <v>3625</v>
      </c>
      <c r="Z232" s="59"/>
      <c r="AA232" s="59"/>
      <c r="AB232" s="59"/>
      <c r="AC232" s="59"/>
      <c r="AD232" s="59"/>
      <c r="AE232" s="59"/>
      <c r="AF232" s="9">
        <f t="shared" si="32"/>
        <v>63</v>
      </c>
      <c r="AG232" s="9">
        <f t="shared" si="33"/>
        <v>63</v>
      </c>
      <c r="AH232" s="26">
        <f>AF232/AG232</f>
        <v>1</v>
      </c>
      <c r="AI232" s="26">
        <f>+AH232/F232</f>
        <v>1</v>
      </c>
      <c r="AJ232" s="9" t="s">
        <v>4072</v>
      </c>
    </row>
    <row r="233" spans="1:36" ht="15.75" hidden="1" customHeight="1" x14ac:dyDescent="0.25">
      <c r="A233" s="9">
        <v>247</v>
      </c>
      <c r="B233" s="9" t="s">
        <v>407</v>
      </c>
      <c r="C233" s="9" t="s">
        <v>80</v>
      </c>
      <c r="D233" s="9" t="s">
        <v>16</v>
      </c>
      <c r="E233" s="324" t="s">
        <v>81</v>
      </c>
      <c r="F233" s="9">
        <v>12</v>
      </c>
      <c r="G233" s="9" t="s">
        <v>430</v>
      </c>
      <c r="H233" s="9">
        <v>1</v>
      </c>
      <c r="I233" s="12">
        <v>1</v>
      </c>
      <c r="J233" s="70" t="s">
        <v>431</v>
      </c>
      <c r="K233" s="9">
        <v>1</v>
      </c>
      <c r="L233" s="12">
        <v>1</v>
      </c>
      <c r="M233" s="334" t="s">
        <v>437</v>
      </c>
      <c r="N233" s="9">
        <v>1</v>
      </c>
      <c r="O233" s="12">
        <v>1</v>
      </c>
      <c r="P233" s="337" t="s">
        <v>437</v>
      </c>
      <c r="Q233" s="9">
        <v>1</v>
      </c>
      <c r="R233" s="9">
        <v>1</v>
      </c>
      <c r="S233" s="73" t="s">
        <v>437</v>
      </c>
      <c r="T233" s="277">
        <v>1</v>
      </c>
      <c r="U233" s="9">
        <v>1</v>
      </c>
      <c r="V233" s="59" t="s">
        <v>3626</v>
      </c>
      <c r="W233" s="9">
        <v>1</v>
      </c>
      <c r="X233" s="9">
        <v>1</v>
      </c>
      <c r="Y233" s="59" t="s">
        <v>3626</v>
      </c>
      <c r="Z233" s="59"/>
      <c r="AA233" s="59"/>
      <c r="AB233" s="59"/>
      <c r="AC233" s="59"/>
      <c r="AD233" s="59"/>
      <c r="AE233" s="59"/>
      <c r="AF233" s="9">
        <f t="shared" si="32"/>
        <v>6</v>
      </c>
      <c r="AG233" s="9">
        <f t="shared" si="33"/>
        <v>6</v>
      </c>
      <c r="AH233" s="26">
        <f>+AF233/AG233</f>
        <v>1</v>
      </c>
      <c r="AI233" s="26">
        <f>+AF233/F233</f>
        <v>0.5</v>
      </c>
      <c r="AJ233" s="9" t="s">
        <v>4072</v>
      </c>
    </row>
    <row r="234" spans="1:36" ht="15.75" hidden="1" customHeight="1" x14ac:dyDescent="0.25">
      <c r="A234" s="9">
        <v>248</v>
      </c>
      <c r="B234" s="9" t="s">
        <v>407</v>
      </c>
      <c r="C234" s="9" t="s">
        <v>80</v>
      </c>
      <c r="D234" s="9" t="s">
        <v>16</v>
      </c>
      <c r="E234" s="324" t="s">
        <v>432</v>
      </c>
      <c r="F234" s="11">
        <v>1</v>
      </c>
      <c r="G234" s="9" t="s">
        <v>18</v>
      </c>
      <c r="H234" s="9">
        <v>126</v>
      </c>
      <c r="I234" s="9">
        <v>126</v>
      </c>
      <c r="J234" s="70" t="s">
        <v>433</v>
      </c>
      <c r="K234" s="9">
        <v>127</v>
      </c>
      <c r="L234" s="9">
        <v>127</v>
      </c>
      <c r="M234" s="334" t="s">
        <v>438</v>
      </c>
      <c r="N234" s="9">
        <v>100</v>
      </c>
      <c r="O234" s="9">
        <v>100</v>
      </c>
      <c r="P234" s="337" t="s">
        <v>2975</v>
      </c>
      <c r="Q234" s="9">
        <v>48</v>
      </c>
      <c r="R234" s="9">
        <v>48</v>
      </c>
      <c r="S234" s="73" t="s">
        <v>3035</v>
      </c>
      <c r="T234" s="277">
        <v>133</v>
      </c>
      <c r="U234" s="9">
        <v>133</v>
      </c>
      <c r="V234" s="59" t="s">
        <v>3627</v>
      </c>
      <c r="W234" s="9">
        <v>170</v>
      </c>
      <c r="X234" s="9">
        <v>170</v>
      </c>
      <c r="Y234" s="59" t="s">
        <v>3627</v>
      </c>
      <c r="Z234" s="59"/>
      <c r="AA234" s="59"/>
      <c r="AB234" s="59"/>
      <c r="AC234" s="59"/>
      <c r="AD234" s="59"/>
      <c r="AE234" s="59"/>
      <c r="AF234" s="9">
        <f t="shared" si="32"/>
        <v>704</v>
      </c>
      <c r="AG234" s="9">
        <f t="shared" si="33"/>
        <v>704</v>
      </c>
      <c r="AH234" s="26">
        <f>AF234/AG234</f>
        <v>1</v>
      </c>
      <c r="AI234" s="26">
        <f>+AH234/F234</f>
        <v>1</v>
      </c>
      <c r="AJ234" s="9" t="s">
        <v>4072</v>
      </c>
    </row>
    <row r="235" spans="1:36" ht="15.75" hidden="1" customHeight="1" x14ac:dyDescent="0.25">
      <c r="A235" s="9">
        <v>249</v>
      </c>
      <c r="B235" s="9" t="s">
        <v>407</v>
      </c>
      <c r="C235" s="9" t="s">
        <v>80</v>
      </c>
      <c r="D235" s="9" t="s">
        <v>16</v>
      </c>
      <c r="E235" s="324" t="s">
        <v>322</v>
      </c>
      <c r="F235" s="11">
        <v>1</v>
      </c>
      <c r="G235" s="9" t="s">
        <v>18</v>
      </c>
      <c r="H235" s="9">
        <v>4</v>
      </c>
      <c r="I235" s="9">
        <v>4</v>
      </c>
      <c r="J235" s="70" t="s">
        <v>434</v>
      </c>
      <c r="K235" s="9">
        <v>4</v>
      </c>
      <c r="L235" s="9">
        <v>4</v>
      </c>
      <c r="M235" s="334" t="s">
        <v>434</v>
      </c>
      <c r="N235" s="9">
        <v>2</v>
      </c>
      <c r="O235" s="9">
        <v>2</v>
      </c>
      <c r="P235" s="337" t="s">
        <v>2476</v>
      </c>
      <c r="Q235" s="9">
        <v>3</v>
      </c>
      <c r="R235" s="9">
        <v>3</v>
      </c>
      <c r="S235" s="73" t="s">
        <v>3036</v>
      </c>
      <c r="T235" s="277">
        <v>3</v>
      </c>
      <c r="U235" s="9">
        <v>3</v>
      </c>
      <c r="V235" s="59" t="s">
        <v>3628</v>
      </c>
      <c r="W235" s="9">
        <v>1</v>
      </c>
      <c r="X235" s="9">
        <v>1</v>
      </c>
      <c r="Y235" s="59" t="s">
        <v>3628</v>
      </c>
      <c r="Z235" s="59"/>
      <c r="AA235" s="59"/>
      <c r="AB235" s="59"/>
      <c r="AC235" s="59"/>
      <c r="AD235" s="59"/>
      <c r="AE235" s="59"/>
      <c r="AF235" s="9">
        <f t="shared" si="32"/>
        <v>17</v>
      </c>
      <c r="AG235" s="9">
        <f t="shared" si="33"/>
        <v>17</v>
      </c>
      <c r="AH235" s="26">
        <f>AF235/AG235</f>
        <v>1</v>
      </c>
      <c r="AI235" s="26">
        <f>+AH235/F235</f>
        <v>1</v>
      </c>
      <c r="AJ235" s="9" t="s">
        <v>4072</v>
      </c>
    </row>
    <row r="236" spans="1:36" ht="15.75" hidden="1" customHeight="1" x14ac:dyDescent="0.25">
      <c r="A236" s="9">
        <v>250</v>
      </c>
      <c r="B236" s="9" t="s">
        <v>407</v>
      </c>
      <c r="C236" s="9" t="s">
        <v>80</v>
      </c>
      <c r="D236" s="9" t="s">
        <v>16</v>
      </c>
      <c r="E236" s="324" t="s">
        <v>435</v>
      </c>
      <c r="F236" s="11">
        <v>1</v>
      </c>
      <c r="G236" s="9" t="s">
        <v>18</v>
      </c>
      <c r="H236" s="9">
        <v>1</v>
      </c>
      <c r="I236" s="9">
        <v>1</v>
      </c>
      <c r="J236" s="70" t="s">
        <v>434</v>
      </c>
      <c r="K236" s="9">
        <v>1</v>
      </c>
      <c r="L236" s="9">
        <v>1</v>
      </c>
      <c r="M236" s="334" t="s">
        <v>434</v>
      </c>
      <c r="N236" s="9">
        <v>1</v>
      </c>
      <c r="O236" s="9">
        <v>1</v>
      </c>
      <c r="P236" s="337" t="s">
        <v>2476</v>
      </c>
      <c r="Q236" s="9">
        <v>1</v>
      </c>
      <c r="R236" s="9">
        <v>1</v>
      </c>
      <c r="S236" s="73" t="s">
        <v>3037</v>
      </c>
      <c r="T236" s="277">
        <v>1</v>
      </c>
      <c r="U236" s="9">
        <v>1</v>
      </c>
      <c r="V236" s="59" t="s">
        <v>3628</v>
      </c>
      <c r="W236" s="9">
        <v>1</v>
      </c>
      <c r="X236" s="9">
        <v>1</v>
      </c>
      <c r="Y236" s="59" t="s">
        <v>3628</v>
      </c>
      <c r="Z236" s="59"/>
      <c r="AA236" s="59"/>
      <c r="AB236" s="59"/>
      <c r="AC236" s="59"/>
      <c r="AD236" s="59"/>
      <c r="AE236" s="59"/>
      <c r="AF236" s="9">
        <f t="shared" si="32"/>
        <v>6</v>
      </c>
      <c r="AG236" s="9">
        <f t="shared" si="33"/>
        <v>6</v>
      </c>
      <c r="AH236" s="26">
        <f>AF236/AG236</f>
        <v>1</v>
      </c>
      <c r="AI236" s="26">
        <f>+AH236/F236</f>
        <v>1</v>
      </c>
      <c r="AJ236" s="9" t="s">
        <v>4072</v>
      </c>
    </row>
    <row r="237" spans="1:36" ht="15.75" hidden="1" customHeight="1" x14ac:dyDescent="0.25">
      <c r="A237" s="9">
        <v>251</v>
      </c>
      <c r="B237" s="9" t="s">
        <v>407</v>
      </c>
      <c r="C237" s="9" t="s">
        <v>80</v>
      </c>
      <c r="D237" s="9" t="s">
        <v>16</v>
      </c>
      <c r="E237" s="59" t="s">
        <v>436</v>
      </c>
      <c r="F237" s="9">
        <v>1</v>
      </c>
      <c r="G237" s="9" t="s">
        <v>89</v>
      </c>
      <c r="H237" s="12">
        <v>0</v>
      </c>
      <c r="I237" s="12">
        <v>0</v>
      </c>
      <c r="J237" s="67" t="s">
        <v>26</v>
      </c>
      <c r="K237" s="12">
        <v>0</v>
      </c>
      <c r="L237" s="12">
        <v>0</v>
      </c>
      <c r="M237" s="67" t="s">
        <v>26</v>
      </c>
      <c r="N237" s="12">
        <v>0</v>
      </c>
      <c r="O237" s="12">
        <v>0</v>
      </c>
      <c r="P237" s="338" t="s">
        <v>26</v>
      </c>
      <c r="Q237" s="14">
        <v>0</v>
      </c>
      <c r="R237" s="14">
        <v>0</v>
      </c>
      <c r="S237" s="83" t="s">
        <v>26</v>
      </c>
      <c r="T237" s="458">
        <v>0</v>
      </c>
      <c r="U237" s="12">
        <v>0</v>
      </c>
      <c r="V237" s="67" t="s">
        <v>26</v>
      </c>
      <c r="W237" s="12">
        <v>0</v>
      </c>
      <c r="X237" s="12">
        <v>0</v>
      </c>
      <c r="Y237" s="67" t="s">
        <v>26</v>
      </c>
      <c r="Z237" s="59"/>
      <c r="AA237" s="59"/>
      <c r="AB237" s="59"/>
      <c r="AC237" s="59"/>
      <c r="AD237" s="59"/>
      <c r="AE237" s="59"/>
      <c r="AF237" s="9">
        <f t="shared" ref="AF237:AF268" si="36">H237+K237+N237+Q237+T237+W237</f>
        <v>0</v>
      </c>
      <c r="AG237" s="9">
        <f>I237+L237+O237</f>
        <v>0</v>
      </c>
      <c r="AH237" s="26" t="e">
        <f t="shared" ref="AH237:AH245" si="37">+AF237/AG237</f>
        <v>#DIV/0!</v>
      </c>
      <c r="AI237" s="26">
        <f t="shared" ref="AI237:AI245" si="38">+AF237/F237</f>
        <v>0</v>
      </c>
      <c r="AJ237" s="9" t="s">
        <v>4070</v>
      </c>
    </row>
    <row r="238" spans="1:36" ht="15.75" hidden="1" customHeight="1" x14ac:dyDescent="0.25">
      <c r="A238" s="9">
        <v>252</v>
      </c>
      <c r="B238" s="9" t="s">
        <v>443</v>
      </c>
      <c r="C238" s="9" t="s">
        <v>444</v>
      </c>
      <c r="D238" s="9" t="s">
        <v>16</v>
      </c>
      <c r="E238" s="59" t="s">
        <v>445</v>
      </c>
      <c r="F238" s="9">
        <v>12</v>
      </c>
      <c r="G238" s="9" t="s">
        <v>79</v>
      </c>
      <c r="H238" s="9">
        <v>1</v>
      </c>
      <c r="I238" s="14">
        <v>1</v>
      </c>
      <c r="J238" s="73" t="s">
        <v>446</v>
      </c>
      <c r="K238" s="9">
        <v>1</v>
      </c>
      <c r="L238" s="14">
        <v>1</v>
      </c>
      <c r="M238" s="73" t="s">
        <v>446</v>
      </c>
      <c r="N238" s="9">
        <v>1</v>
      </c>
      <c r="O238" s="14">
        <v>1</v>
      </c>
      <c r="P238" s="73" t="s">
        <v>2704</v>
      </c>
      <c r="Q238" s="9">
        <v>1</v>
      </c>
      <c r="R238" s="9">
        <v>1</v>
      </c>
      <c r="S238" s="73" t="s">
        <v>2704</v>
      </c>
      <c r="T238" s="462">
        <v>1</v>
      </c>
      <c r="U238" s="471">
        <v>1</v>
      </c>
      <c r="V238" s="374" t="s">
        <v>2704</v>
      </c>
      <c r="W238" s="432">
        <v>1</v>
      </c>
      <c r="X238" s="432">
        <v>1</v>
      </c>
      <c r="Y238" s="494" t="s">
        <v>2704</v>
      </c>
      <c r="Z238" s="448"/>
      <c r="AA238" s="448"/>
      <c r="AB238" s="448"/>
      <c r="AC238" s="448"/>
      <c r="AD238" s="448"/>
      <c r="AE238" s="448"/>
      <c r="AF238" s="9">
        <f t="shared" si="36"/>
        <v>6</v>
      </c>
      <c r="AG238" s="9">
        <f t="shared" ref="AG238:AG269" si="39">I238+L238+O238+R238+U238+X238</f>
        <v>6</v>
      </c>
      <c r="AH238" s="26">
        <f t="shared" si="37"/>
        <v>1</v>
      </c>
      <c r="AI238" s="26">
        <f t="shared" si="38"/>
        <v>0.5</v>
      </c>
      <c r="AJ238" s="9" t="s">
        <v>4072</v>
      </c>
    </row>
    <row r="239" spans="1:36" ht="15.75" hidden="1" customHeight="1" x14ac:dyDescent="0.25">
      <c r="A239" s="9">
        <v>253</v>
      </c>
      <c r="B239" s="9" t="s">
        <v>443</v>
      </c>
      <c r="C239" s="9" t="s">
        <v>447</v>
      </c>
      <c r="D239" s="9" t="s">
        <v>16</v>
      </c>
      <c r="E239" s="59" t="s">
        <v>448</v>
      </c>
      <c r="F239" s="9">
        <v>22008000</v>
      </c>
      <c r="G239" s="9" t="s">
        <v>449</v>
      </c>
      <c r="H239" s="9">
        <v>1231705</v>
      </c>
      <c r="I239" s="14">
        <v>1834000</v>
      </c>
      <c r="J239" s="73" t="s">
        <v>450</v>
      </c>
      <c r="K239" s="39">
        <v>981092</v>
      </c>
      <c r="L239" s="14">
        <v>1834000</v>
      </c>
      <c r="M239" s="73" t="s">
        <v>450</v>
      </c>
      <c r="N239" s="9">
        <v>1130898</v>
      </c>
      <c r="O239" s="14">
        <v>1834000</v>
      </c>
      <c r="P239" s="73" t="s">
        <v>2705</v>
      </c>
      <c r="Q239" s="9">
        <v>935169</v>
      </c>
      <c r="R239" s="9">
        <v>1834000</v>
      </c>
      <c r="S239" s="73" t="s">
        <v>3042</v>
      </c>
      <c r="T239" s="464">
        <v>1596564</v>
      </c>
      <c r="U239" s="56">
        <v>1834000</v>
      </c>
      <c r="V239" s="75" t="s">
        <v>3042</v>
      </c>
      <c r="W239" s="482">
        <v>1873153</v>
      </c>
      <c r="X239" s="230">
        <v>1834000</v>
      </c>
      <c r="Y239" s="494" t="s">
        <v>3042</v>
      </c>
      <c r="Z239" s="448"/>
      <c r="AA239" s="448"/>
      <c r="AB239" s="448"/>
      <c r="AC239" s="448"/>
      <c r="AD239" s="448"/>
      <c r="AE239" s="448"/>
      <c r="AF239" s="9">
        <f t="shared" si="36"/>
        <v>7748581</v>
      </c>
      <c r="AG239" s="9">
        <f t="shared" si="39"/>
        <v>11004000</v>
      </c>
      <c r="AH239" s="26">
        <f t="shared" si="37"/>
        <v>0.70416039621955651</v>
      </c>
      <c r="AI239" s="26">
        <f t="shared" si="38"/>
        <v>0.35208019810977825</v>
      </c>
      <c r="AJ239" s="9" t="s">
        <v>4073</v>
      </c>
    </row>
    <row r="240" spans="1:36" ht="15.75" hidden="1" customHeight="1" x14ac:dyDescent="0.25">
      <c r="A240" s="9">
        <v>254</v>
      </c>
      <c r="B240" s="9" t="s">
        <v>443</v>
      </c>
      <c r="C240" s="9" t="s">
        <v>447</v>
      </c>
      <c r="D240" s="9" t="s">
        <v>16</v>
      </c>
      <c r="E240" s="59" t="s">
        <v>451</v>
      </c>
      <c r="F240" s="9">
        <v>780</v>
      </c>
      <c r="G240" s="9" t="s">
        <v>452</v>
      </c>
      <c r="H240" s="9">
        <v>62</v>
      </c>
      <c r="I240" s="14">
        <v>65</v>
      </c>
      <c r="J240" s="73" t="s">
        <v>2569</v>
      </c>
      <c r="K240" s="39">
        <v>23</v>
      </c>
      <c r="L240" s="14">
        <v>65</v>
      </c>
      <c r="M240" s="73" t="s">
        <v>453</v>
      </c>
      <c r="N240" s="9">
        <v>30</v>
      </c>
      <c r="O240" s="14">
        <v>65</v>
      </c>
      <c r="P240" s="73" t="s">
        <v>2706</v>
      </c>
      <c r="Q240" s="9">
        <v>21</v>
      </c>
      <c r="R240" s="9">
        <v>65</v>
      </c>
      <c r="S240" s="73" t="s">
        <v>3043</v>
      </c>
      <c r="T240" s="464">
        <v>65</v>
      </c>
      <c r="U240" s="16">
        <v>65</v>
      </c>
      <c r="V240" s="75" t="s">
        <v>3043</v>
      </c>
      <c r="W240" s="482">
        <v>73</v>
      </c>
      <c r="X240" s="482">
        <v>65</v>
      </c>
      <c r="Y240" s="494" t="s">
        <v>3043</v>
      </c>
      <c r="Z240" s="448"/>
      <c r="AA240" s="448"/>
      <c r="AB240" s="448"/>
      <c r="AC240" s="448"/>
      <c r="AD240" s="448"/>
      <c r="AE240" s="448"/>
      <c r="AF240" s="9">
        <f t="shared" si="36"/>
        <v>274</v>
      </c>
      <c r="AG240" s="9">
        <f t="shared" si="39"/>
        <v>390</v>
      </c>
      <c r="AH240" s="26">
        <f t="shared" si="37"/>
        <v>0.70256410256410251</v>
      </c>
      <c r="AI240" s="26">
        <f t="shared" si="38"/>
        <v>0.35128205128205126</v>
      </c>
      <c r="AJ240" s="9" t="s">
        <v>4073</v>
      </c>
    </row>
    <row r="241" spans="1:36" ht="15.75" hidden="1" customHeight="1" x14ac:dyDescent="0.25">
      <c r="A241" s="9">
        <v>255</v>
      </c>
      <c r="B241" s="9" t="s">
        <v>443</v>
      </c>
      <c r="C241" s="9" t="s">
        <v>454</v>
      </c>
      <c r="D241" s="9" t="s">
        <v>16</v>
      </c>
      <c r="E241" s="59" t="s">
        <v>455</v>
      </c>
      <c r="F241" s="9">
        <v>1</v>
      </c>
      <c r="G241" s="9" t="s">
        <v>456</v>
      </c>
      <c r="H241" s="14">
        <v>0</v>
      </c>
      <c r="I241" s="14">
        <v>0</v>
      </c>
      <c r="J241" s="83" t="s">
        <v>26</v>
      </c>
      <c r="K241" s="14">
        <v>0</v>
      </c>
      <c r="L241" s="14">
        <v>0</v>
      </c>
      <c r="M241" s="83" t="s">
        <v>26</v>
      </c>
      <c r="N241" s="14">
        <v>0</v>
      </c>
      <c r="O241" s="14">
        <v>0</v>
      </c>
      <c r="P241" s="83" t="s">
        <v>26</v>
      </c>
      <c r="Q241" s="14">
        <v>0</v>
      </c>
      <c r="R241" s="14">
        <v>0</v>
      </c>
      <c r="S241" s="83" t="s">
        <v>26</v>
      </c>
      <c r="T241" s="459">
        <v>0</v>
      </c>
      <c r="U241" s="470">
        <v>0</v>
      </c>
      <c r="V241" s="475" t="s">
        <v>26</v>
      </c>
      <c r="W241" s="470">
        <v>0</v>
      </c>
      <c r="X241" s="470">
        <v>0</v>
      </c>
      <c r="Y241" s="475" t="s">
        <v>26</v>
      </c>
      <c r="Z241" s="441"/>
      <c r="AA241" s="441"/>
      <c r="AB241" s="441"/>
      <c r="AC241" s="441"/>
      <c r="AD241" s="441"/>
      <c r="AE241" s="441"/>
      <c r="AF241" s="9">
        <f t="shared" si="36"/>
        <v>0</v>
      </c>
      <c r="AG241" s="9">
        <f t="shared" si="39"/>
        <v>0</v>
      </c>
      <c r="AH241" s="26" t="e">
        <f t="shared" si="37"/>
        <v>#DIV/0!</v>
      </c>
      <c r="AI241" s="26">
        <f t="shared" si="38"/>
        <v>0</v>
      </c>
      <c r="AJ241" s="9" t="s">
        <v>4070</v>
      </c>
    </row>
    <row r="242" spans="1:36" ht="15.75" hidden="1" customHeight="1" x14ac:dyDescent="0.25">
      <c r="A242" s="9">
        <v>256</v>
      </c>
      <c r="B242" s="9" t="s">
        <v>443</v>
      </c>
      <c r="C242" s="9" t="s">
        <v>454</v>
      </c>
      <c r="D242" s="9" t="s">
        <v>16</v>
      </c>
      <c r="E242" s="59" t="s">
        <v>457</v>
      </c>
      <c r="F242" s="9">
        <v>1</v>
      </c>
      <c r="G242" s="9" t="s">
        <v>458</v>
      </c>
      <c r="H242" s="14">
        <v>0</v>
      </c>
      <c r="I242" s="14">
        <v>0</v>
      </c>
      <c r="J242" s="83" t="s">
        <v>26</v>
      </c>
      <c r="K242" s="14">
        <v>0</v>
      </c>
      <c r="L242" s="14">
        <v>0</v>
      </c>
      <c r="M242" s="83" t="s">
        <v>26</v>
      </c>
      <c r="N242" s="9">
        <v>0</v>
      </c>
      <c r="O242" s="14">
        <v>1</v>
      </c>
      <c r="P242" s="73" t="s">
        <v>2707</v>
      </c>
      <c r="Q242" s="14">
        <v>0</v>
      </c>
      <c r="R242" s="14">
        <v>0</v>
      </c>
      <c r="S242" s="83" t="s">
        <v>26</v>
      </c>
      <c r="T242" s="459">
        <v>0</v>
      </c>
      <c r="U242" s="470">
        <v>0</v>
      </c>
      <c r="V242" s="475" t="s">
        <v>26</v>
      </c>
      <c r="W242" s="471">
        <v>1</v>
      </c>
      <c r="X242" s="470">
        <v>0</v>
      </c>
      <c r="Y242" s="475" t="s">
        <v>26</v>
      </c>
      <c r="Z242" s="441"/>
      <c r="AA242" s="441"/>
      <c r="AB242" s="441"/>
      <c r="AC242" s="441"/>
      <c r="AD242" s="441"/>
      <c r="AE242" s="441"/>
      <c r="AF242" s="9">
        <f t="shared" si="36"/>
        <v>1</v>
      </c>
      <c r="AG242" s="9">
        <f t="shared" si="39"/>
        <v>1</v>
      </c>
      <c r="AH242" s="26">
        <f t="shared" si="37"/>
        <v>1</v>
      </c>
      <c r="AI242" s="26">
        <f t="shared" si="38"/>
        <v>1</v>
      </c>
      <c r="AJ242" s="9" t="s">
        <v>4072</v>
      </c>
    </row>
    <row r="243" spans="1:36" ht="15.75" hidden="1" customHeight="1" x14ac:dyDescent="0.25">
      <c r="A243" s="9">
        <v>257</v>
      </c>
      <c r="B243" s="9" t="s">
        <v>443</v>
      </c>
      <c r="C243" s="9" t="s">
        <v>454</v>
      </c>
      <c r="D243" s="9" t="s">
        <v>16</v>
      </c>
      <c r="E243" s="59" t="s">
        <v>459</v>
      </c>
      <c r="F243" s="9">
        <v>1</v>
      </c>
      <c r="G243" s="9" t="s">
        <v>460</v>
      </c>
      <c r="H243" s="14">
        <v>0</v>
      </c>
      <c r="I243" s="14">
        <v>0</v>
      </c>
      <c r="J243" s="83" t="s">
        <v>26</v>
      </c>
      <c r="K243" s="14">
        <v>0</v>
      </c>
      <c r="L243" s="14">
        <v>0</v>
      </c>
      <c r="M243" s="83" t="s">
        <v>26</v>
      </c>
      <c r="N243" s="14">
        <v>0</v>
      </c>
      <c r="O243" s="14">
        <v>0</v>
      </c>
      <c r="P243" s="83" t="s">
        <v>26</v>
      </c>
      <c r="Q243" s="14">
        <v>0</v>
      </c>
      <c r="R243" s="14">
        <v>0</v>
      </c>
      <c r="S243" s="83" t="s">
        <v>26</v>
      </c>
      <c r="T243" s="459">
        <v>0</v>
      </c>
      <c r="U243" s="470">
        <v>0</v>
      </c>
      <c r="V243" s="475" t="s">
        <v>26</v>
      </c>
      <c r="W243" s="470">
        <v>0</v>
      </c>
      <c r="X243" s="470">
        <v>0</v>
      </c>
      <c r="Y243" s="475" t="s">
        <v>26</v>
      </c>
      <c r="Z243" s="441"/>
      <c r="AA243" s="441"/>
      <c r="AB243" s="441"/>
      <c r="AC243" s="441"/>
      <c r="AD243" s="441"/>
      <c r="AE243" s="441"/>
      <c r="AF243" s="9">
        <f t="shared" si="36"/>
        <v>0</v>
      </c>
      <c r="AG243" s="9">
        <f t="shared" si="39"/>
        <v>0</v>
      </c>
      <c r="AH243" s="26" t="e">
        <f t="shared" si="37"/>
        <v>#DIV/0!</v>
      </c>
      <c r="AI243" s="26">
        <f t="shared" si="38"/>
        <v>0</v>
      </c>
      <c r="AJ243" s="9" t="s">
        <v>4070</v>
      </c>
    </row>
    <row r="244" spans="1:36" ht="15.75" hidden="1" customHeight="1" x14ac:dyDescent="0.25">
      <c r="A244" s="9">
        <v>258</v>
      </c>
      <c r="B244" s="9" t="s">
        <v>443</v>
      </c>
      <c r="C244" s="9" t="s">
        <v>454</v>
      </c>
      <c r="D244" s="9" t="s">
        <v>16</v>
      </c>
      <c r="E244" s="59" t="s">
        <v>461</v>
      </c>
      <c r="F244" s="9">
        <v>1</v>
      </c>
      <c r="G244" s="9" t="s">
        <v>460</v>
      </c>
      <c r="H244" s="14">
        <v>0</v>
      </c>
      <c r="I244" s="14">
        <v>0</v>
      </c>
      <c r="J244" s="83" t="s">
        <v>26</v>
      </c>
      <c r="K244" s="14">
        <v>0</v>
      </c>
      <c r="L244" s="14">
        <v>0</v>
      </c>
      <c r="M244" s="83" t="s">
        <v>26</v>
      </c>
      <c r="N244" s="14">
        <v>0</v>
      </c>
      <c r="O244" s="14">
        <v>0</v>
      </c>
      <c r="P244" s="83" t="s">
        <v>26</v>
      </c>
      <c r="Q244" s="14">
        <v>0</v>
      </c>
      <c r="R244" s="14">
        <v>0</v>
      </c>
      <c r="S244" s="83" t="s">
        <v>26</v>
      </c>
      <c r="T244" s="459">
        <v>0</v>
      </c>
      <c r="U244" s="470">
        <v>0</v>
      </c>
      <c r="V244" s="475" t="s">
        <v>26</v>
      </c>
      <c r="W244" s="470">
        <v>0</v>
      </c>
      <c r="X244" s="470">
        <v>0</v>
      </c>
      <c r="Y244" s="500" t="s">
        <v>26</v>
      </c>
      <c r="Z244" s="441"/>
      <c r="AA244" s="441"/>
      <c r="AB244" s="441"/>
      <c r="AC244" s="441"/>
      <c r="AD244" s="441"/>
      <c r="AE244" s="441"/>
      <c r="AF244" s="9">
        <f t="shared" si="36"/>
        <v>0</v>
      </c>
      <c r="AG244" s="9">
        <f t="shared" si="39"/>
        <v>0</v>
      </c>
      <c r="AH244" s="26" t="e">
        <f t="shared" si="37"/>
        <v>#DIV/0!</v>
      </c>
      <c r="AI244" s="26">
        <f t="shared" si="38"/>
        <v>0</v>
      </c>
      <c r="AJ244" s="9" t="s">
        <v>4070</v>
      </c>
    </row>
    <row r="245" spans="1:36" ht="15.75" hidden="1" customHeight="1" x14ac:dyDescent="0.25">
      <c r="A245" s="9">
        <v>259</v>
      </c>
      <c r="B245" s="9" t="s">
        <v>443</v>
      </c>
      <c r="C245" s="9" t="s">
        <v>454</v>
      </c>
      <c r="D245" s="9" t="s">
        <v>16</v>
      </c>
      <c r="E245" s="59" t="s">
        <v>462</v>
      </c>
      <c r="F245" s="9">
        <v>9</v>
      </c>
      <c r="G245" s="9" t="s">
        <v>298</v>
      </c>
      <c r="H245" s="14">
        <v>0</v>
      </c>
      <c r="I245" s="14">
        <v>0</v>
      </c>
      <c r="J245" s="83" t="s">
        <v>26</v>
      </c>
      <c r="K245" s="9">
        <v>1</v>
      </c>
      <c r="L245" s="14">
        <v>1</v>
      </c>
      <c r="M245" s="73" t="s">
        <v>3273</v>
      </c>
      <c r="N245" s="40">
        <v>0</v>
      </c>
      <c r="O245" s="14">
        <v>2</v>
      </c>
      <c r="P245" s="73" t="s">
        <v>2708</v>
      </c>
      <c r="Q245" s="41">
        <v>1</v>
      </c>
      <c r="R245" s="41">
        <v>1</v>
      </c>
      <c r="S245" s="73" t="s">
        <v>3044</v>
      </c>
      <c r="T245" s="459">
        <v>0</v>
      </c>
      <c r="U245" s="470">
        <v>0</v>
      </c>
      <c r="V245" s="475" t="s">
        <v>26</v>
      </c>
      <c r="W245" s="471">
        <v>1</v>
      </c>
      <c r="X245" s="471">
        <v>1</v>
      </c>
      <c r="Y245" s="497" t="s">
        <v>3795</v>
      </c>
      <c r="Z245" s="448"/>
      <c r="AA245" s="448"/>
      <c r="AB245" s="448"/>
      <c r="AC245" s="448"/>
      <c r="AD245" s="448"/>
      <c r="AE245" s="448"/>
      <c r="AF245" s="9">
        <f t="shared" si="36"/>
        <v>3</v>
      </c>
      <c r="AG245" s="9">
        <f t="shared" si="39"/>
        <v>5</v>
      </c>
      <c r="AH245" s="26">
        <f t="shared" si="37"/>
        <v>0.6</v>
      </c>
      <c r="AI245" s="26">
        <f t="shared" si="38"/>
        <v>0.33333333333333331</v>
      </c>
      <c r="AJ245" s="9" t="s">
        <v>4073</v>
      </c>
    </row>
    <row r="246" spans="1:36" ht="15.75" hidden="1" customHeight="1" x14ac:dyDescent="0.25">
      <c r="A246" s="9">
        <v>260</v>
      </c>
      <c r="B246" s="9" t="s">
        <v>443</v>
      </c>
      <c r="C246" s="9" t="s">
        <v>454</v>
      </c>
      <c r="D246" s="9" t="s">
        <v>16</v>
      </c>
      <c r="E246" s="59" t="s">
        <v>463</v>
      </c>
      <c r="F246" s="26">
        <v>1</v>
      </c>
      <c r="G246" s="9" t="s">
        <v>18</v>
      </c>
      <c r="H246" s="9">
        <v>19</v>
      </c>
      <c r="I246" s="9">
        <v>19</v>
      </c>
      <c r="J246" s="73" t="s">
        <v>464</v>
      </c>
      <c r="K246" s="9">
        <v>25</v>
      </c>
      <c r="L246" s="9">
        <v>25</v>
      </c>
      <c r="M246" s="73" t="s">
        <v>464</v>
      </c>
      <c r="N246" s="41">
        <v>46</v>
      </c>
      <c r="O246" s="9">
        <v>46</v>
      </c>
      <c r="P246" s="73" t="s">
        <v>2702</v>
      </c>
      <c r="Q246" s="41">
        <v>60</v>
      </c>
      <c r="R246" s="41">
        <v>60</v>
      </c>
      <c r="S246" s="73" t="s">
        <v>3045</v>
      </c>
      <c r="T246" s="463">
        <v>53</v>
      </c>
      <c r="U246" s="5">
        <v>53</v>
      </c>
      <c r="V246" s="374" t="s">
        <v>3045</v>
      </c>
      <c r="W246" s="471">
        <v>27</v>
      </c>
      <c r="X246" s="471">
        <v>27</v>
      </c>
      <c r="Y246" s="494" t="s">
        <v>3045</v>
      </c>
      <c r="Z246" s="448"/>
      <c r="AA246" s="448"/>
      <c r="AB246" s="448"/>
      <c r="AC246" s="448"/>
      <c r="AD246" s="448"/>
      <c r="AE246" s="448"/>
      <c r="AF246" s="9">
        <f t="shared" si="36"/>
        <v>230</v>
      </c>
      <c r="AG246" s="9">
        <f t="shared" si="39"/>
        <v>230</v>
      </c>
      <c r="AH246" s="26">
        <f>AF246/AG246</f>
        <v>1</v>
      </c>
      <c r="AI246" s="26">
        <f>+AH246/F246</f>
        <v>1</v>
      </c>
      <c r="AJ246" s="9" t="s">
        <v>4072</v>
      </c>
    </row>
    <row r="247" spans="1:36" ht="15.75" hidden="1" customHeight="1" x14ac:dyDescent="0.25">
      <c r="A247" s="9">
        <v>261</v>
      </c>
      <c r="B247" s="9" t="s">
        <v>443</v>
      </c>
      <c r="C247" s="9" t="s">
        <v>454</v>
      </c>
      <c r="D247" s="9" t="s">
        <v>16</v>
      </c>
      <c r="E247" s="59" t="s">
        <v>465</v>
      </c>
      <c r="F247" s="26">
        <v>1</v>
      </c>
      <c r="G247" s="9" t="s">
        <v>18</v>
      </c>
      <c r="H247" s="9">
        <v>35</v>
      </c>
      <c r="I247" s="9">
        <v>35</v>
      </c>
      <c r="J247" s="73" t="s">
        <v>466</v>
      </c>
      <c r="K247" s="9">
        <v>24</v>
      </c>
      <c r="L247" s="9">
        <v>24</v>
      </c>
      <c r="M247" s="73" t="s">
        <v>466</v>
      </c>
      <c r="N247" s="39">
        <v>27</v>
      </c>
      <c r="O247" s="9">
        <v>27</v>
      </c>
      <c r="P247" s="73" t="s">
        <v>2703</v>
      </c>
      <c r="Q247" s="39">
        <v>24</v>
      </c>
      <c r="R247" s="41">
        <v>24</v>
      </c>
      <c r="S247" s="62" t="s">
        <v>3046</v>
      </c>
      <c r="T247" s="463">
        <v>34</v>
      </c>
      <c r="U247" s="474">
        <v>34</v>
      </c>
      <c r="V247" s="374" t="s">
        <v>3046</v>
      </c>
      <c r="W247" s="471">
        <v>34</v>
      </c>
      <c r="X247" s="471">
        <v>34</v>
      </c>
      <c r="Y247" s="494" t="s">
        <v>3046</v>
      </c>
      <c r="Z247" s="448"/>
      <c r="AA247" s="448"/>
      <c r="AB247" s="448"/>
      <c r="AC247" s="448"/>
      <c r="AD247" s="448"/>
      <c r="AE247" s="448"/>
      <c r="AF247" s="9">
        <f t="shared" si="36"/>
        <v>178</v>
      </c>
      <c r="AG247" s="9">
        <f t="shared" si="39"/>
        <v>178</v>
      </c>
      <c r="AH247" s="26">
        <f>AF247/AG247</f>
        <v>1</v>
      </c>
      <c r="AI247" s="26">
        <f>+AH247/F247</f>
        <v>1</v>
      </c>
      <c r="AJ247" s="9" t="s">
        <v>4072</v>
      </c>
    </row>
    <row r="248" spans="1:36" ht="15.75" hidden="1" customHeight="1" x14ac:dyDescent="0.25">
      <c r="A248" s="9">
        <v>262</v>
      </c>
      <c r="B248" s="9" t="s">
        <v>443</v>
      </c>
      <c r="C248" s="9" t="s">
        <v>454</v>
      </c>
      <c r="D248" s="9" t="s">
        <v>16</v>
      </c>
      <c r="E248" s="59" t="s">
        <v>467</v>
      </c>
      <c r="F248" s="9">
        <v>240000</v>
      </c>
      <c r="G248" s="9" t="s">
        <v>449</v>
      </c>
      <c r="H248" s="9">
        <v>39990</v>
      </c>
      <c r="I248" s="14">
        <v>20000</v>
      </c>
      <c r="J248" s="73" t="s">
        <v>468</v>
      </c>
      <c r="K248" s="9">
        <v>35540</v>
      </c>
      <c r="L248" s="14">
        <v>20000</v>
      </c>
      <c r="M248" s="84" t="s">
        <v>468</v>
      </c>
      <c r="N248" s="39">
        <v>49250</v>
      </c>
      <c r="O248" s="14">
        <v>20000</v>
      </c>
      <c r="P248" s="85"/>
      <c r="Q248" s="39">
        <v>56321</v>
      </c>
      <c r="R248" s="41">
        <v>20000</v>
      </c>
      <c r="S248" s="73" t="s">
        <v>3047</v>
      </c>
      <c r="T248" s="464">
        <v>118263</v>
      </c>
      <c r="U248" s="474">
        <v>20000</v>
      </c>
      <c r="V248" s="374" t="s">
        <v>3047</v>
      </c>
      <c r="W248" s="482">
        <v>145430</v>
      </c>
      <c r="X248" s="489">
        <v>20000</v>
      </c>
      <c r="Y248" s="494" t="s">
        <v>3047</v>
      </c>
      <c r="Z248" s="448"/>
      <c r="AA248" s="448"/>
      <c r="AB248" s="448"/>
      <c r="AC248" s="448"/>
      <c r="AD248" s="448"/>
      <c r="AE248" s="448"/>
      <c r="AF248" s="9">
        <f t="shared" si="36"/>
        <v>444794</v>
      </c>
      <c r="AG248" s="9">
        <f t="shared" si="39"/>
        <v>120000</v>
      </c>
      <c r="AH248" s="26">
        <f t="shared" ref="AH248:AH278" si="40">+AF248/AG248</f>
        <v>3.7066166666666667</v>
      </c>
      <c r="AI248" s="26">
        <f t="shared" ref="AI248:AI278" si="41">+AF248/F248</f>
        <v>1.8533083333333333</v>
      </c>
      <c r="AJ248" s="9" t="s">
        <v>4072</v>
      </c>
    </row>
    <row r="249" spans="1:36" ht="15.75" hidden="1" customHeight="1" x14ac:dyDescent="0.25">
      <c r="A249" s="9">
        <v>263</v>
      </c>
      <c r="B249" s="9" t="s">
        <v>443</v>
      </c>
      <c r="C249" s="9" t="s">
        <v>469</v>
      </c>
      <c r="D249" s="9" t="s">
        <v>16</v>
      </c>
      <c r="E249" s="59" t="s">
        <v>470</v>
      </c>
      <c r="F249" s="9">
        <v>192000</v>
      </c>
      <c r="G249" s="9" t="s">
        <v>449</v>
      </c>
      <c r="H249" s="24" t="s">
        <v>3155</v>
      </c>
      <c r="I249" s="14">
        <v>16000</v>
      </c>
      <c r="J249" s="61" t="s">
        <v>3048</v>
      </c>
      <c r="K249" s="24" t="s">
        <v>3155</v>
      </c>
      <c r="L249" s="14">
        <v>16000</v>
      </c>
      <c r="M249" s="61" t="s">
        <v>3048</v>
      </c>
      <c r="N249" s="24" t="s">
        <v>3155</v>
      </c>
      <c r="O249" s="14">
        <v>16000</v>
      </c>
      <c r="P249" s="61" t="s">
        <v>3048</v>
      </c>
      <c r="Q249" s="24" t="s">
        <v>3155</v>
      </c>
      <c r="R249" s="28">
        <v>16000</v>
      </c>
      <c r="S249" s="61" t="s">
        <v>3048</v>
      </c>
      <c r="T249" s="467" t="s">
        <v>3155</v>
      </c>
      <c r="U249" s="56">
        <v>16000</v>
      </c>
      <c r="V249" s="80" t="s">
        <v>3048</v>
      </c>
      <c r="W249" s="273" t="s">
        <v>3155</v>
      </c>
      <c r="X249" s="230">
        <v>16000</v>
      </c>
      <c r="Y249" s="498" t="s">
        <v>3048</v>
      </c>
      <c r="Z249" s="448"/>
      <c r="AA249" s="448"/>
      <c r="AB249" s="448"/>
      <c r="AC249" s="448"/>
      <c r="AD249" s="448"/>
      <c r="AE249" s="448"/>
      <c r="AF249" s="9" t="e">
        <f t="shared" si="36"/>
        <v>#VALUE!</v>
      </c>
      <c r="AG249" s="28">
        <f t="shared" si="39"/>
        <v>96000</v>
      </c>
      <c r="AH249" s="26" t="e">
        <f t="shared" si="40"/>
        <v>#VALUE!</v>
      </c>
      <c r="AI249" s="26" t="e">
        <f t="shared" si="41"/>
        <v>#VALUE!</v>
      </c>
      <c r="AJ249" s="9" t="s">
        <v>4074</v>
      </c>
    </row>
    <row r="250" spans="1:36" ht="15.75" hidden="1" customHeight="1" x14ac:dyDescent="0.25">
      <c r="A250" s="9">
        <v>264</v>
      </c>
      <c r="B250" s="9" t="s">
        <v>443</v>
      </c>
      <c r="C250" s="9" t="s">
        <v>469</v>
      </c>
      <c r="D250" s="9" t="s">
        <v>16</v>
      </c>
      <c r="E250" s="59" t="s">
        <v>471</v>
      </c>
      <c r="F250" s="9">
        <v>66000</v>
      </c>
      <c r="G250" s="9" t="s">
        <v>449</v>
      </c>
      <c r="H250" s="24" t="s">
        <v>3155</v>
      </c>
      <c r="I250" s="14">
        <v>5500</v>
      </c>
      <c r="J250" s="61" t="s">
        <v>3048</v>
      </c>
      <c r="K250" s="24" t="s">
        <v>3155</v>
      </c>
      <c r="L250" s="14">
        <v>5500</v>
      </c>
      <c r="M250" s="61" t="s">
        <v>3048</v>
      </c>
      <c r="N250" s="24" t="s">
        <v>3155</v>
      </c>
      <c r="O250" s="14">
        <v>5500</v>
      </c>
      <c r="P250" s="61" t="s">
        <v>3048</v>
      </c>
      <c r="Q250" s="24" t="s">
        <v>3155</v>
      </c>
      <c r="R250" s="28">
        <v>5500</v>
      </c>
      <c r="S250" s="61" t="s">
        <v>3048</v>
      </c>
      <c r="T250" s="467" t="s">
        <v>3155</v>
      </c>
      <c r="U250" s="56">
        <v>5500</v>
      </c>
      <c r="V250" s="80" t="s">
        <v>3048</v>
      </c>
      <c r="W250" s="273" t="s">
        <v>3155</v>
      </c>
      <c r="X250" s="230">
        <v>5500</v>
      </c>
      <c r="Y250" s="498" t="s">
        <v>3048</v>
      </c>
      <c r="Z250" s="448"/>
      <c r="AA250" s="448"/>
      <c r="AB250" s="448"/>
      <c r="AC250" s="448"/>
      <c r="AD250" s="448"/>
      <c r="AE250" s="448"/>
      <c r="AF250" s="9" t="e">
        <f t="shared" si="36"/>
        <v>#VALUE!</v>
      </c>
      <c r="AG250" s="28">
        <f t="shared" si="39"/>
        <v>33000</v>
      </c>
      <c r="AH250" s="26" t="e">
        <f t="shared" si="40"/>
        <v>#VALUE!</v>
      </c>
      <c r="AI250" s="26" t="e">
        <f t="shared" si="41"/>
        <v>#VALUE!</v>
      </c>
      <c r="AJ250" s="9" t="s">
        <v>4074</v>
      </c>
    </row>
    <row r="251" spans="1:36" ht="15.75" hidden="1" customHeight="1" x14ac:dyDescent="0.25">
      <c r="A251" s="9">
        <v>265</v>
      </c>
      <c r="B251" s="9" t="s">
        <v>443</v>
      </c>
      <c r="C251" s="9" t="s">
        <v>469</v>
      </c>
      <c r="D251" s="9" t="s">
        <v>16</v>
      </c>
      <c r="E251" s="59" t="s">
        <v>472</v>
      </c>
      <c r="F251" s="9">
        <v>48</v>
      </c>
      <c r="G251" s="9" t="s">
        <v>107</v>
      </c>
      <c r="H251" s="9">
        <v>4</v>
      </c>
      <c r="I251" s="14">
        <v>4</v>
      </c>
      <c r="J251" s="73" t="s">
        <v>473</v>
      </c>
      <c r="K251" s="9">
        <v>4</v>
      </c>
      <c r="L251" s="14">
        <v>4</v>
      </c>
      <c r="M251" s="73" t="s">
        <v>473</v>
      </c>
      <c r="N251" s="9">
        <v>5</v>
      </c>
      <c r="O251" s="14">
        <v>4</v>
      </c>
      <c r="P251" s="73" t="s">
        <v>2709</v>
      </c>
      <c r="Q251" s="9">
        <v>2</v>
      </c>
      <c r="R251" s="9">
        <v>4</v>
      </c>
      <c r="S251" s="73" t="s">
        <v>3049</v>
      </c>
      <c r="T251" s="462">
        <v>4</v>
      </c>
      <c r="U251" s="16">
        <v>4</v>
      </c>
      <c r="V251" s="374" t="s">
        <v>3049</v>
      </c>
      <c r="W251" s="471">
        <v>5</v>
      </c>
      <c r="X251" s="471">
        <v>4</v>
      </c>
      <c r="Y251" s="494" t="s">
        <v>3796</v>
      </c>
      <c r="Z251" s="448"/>
      <c r="AA251" s="448"/>
      <c r="AB251" s="448"/>
      <c r="AC251" s="448"/>
      <c r="AD251" s="448"/>
      <c r="AE251" s="448"/>
      <c r="AF251" s="9">
        <f t="shared" si="36"/>
        <v>24</v>
      </c>
      <c r="AG251" s="9">
        <f t="shared" si="39"/>
        <v>24</v>
      </c>
      <c r="AH251" s="26">
        <f t="shared" si="40"/>
        <v>1</v>
      </c>
      <c r="AI251" s="26">
        <f t="shared" si="41"/>
        <v>0.5</v>
      </c>
      <c r="AJ251" s="9" t="s">
        <v>4072</v>
      </c>
    </row>
    <row r="252" spans="1:36" ht="15.75" hidden="1" customHeight="1" x14ac:dyDescent="0.25">
      <c r="A252" s="9">
        <v>266</v>
      </c>
      <c r="B252" s="9" t="s">
        <v>443</v>
      </c>
      <c r="C252" s="9" t="s">
        <v>474</v>
      </c>
      <c r="D252" s="9" t="s">
        <v>16</v>
      </c>
      <c r="E252" s="59" t="s">
        <v>448</v>
      </c>
      <c r="F252" s="9">
        <v>8749703</v>
      </c>
      <c r="G252" s="9" t="s">
        <v>449</v>
      </c>
      <c r="H252" s="9">
        <v>336269</v>
      </c>
      <c r="I252" s="14">
        <v>764111</v>
      </c>
      <c r="J252" s="73" t="s">
        <v>475</v>
      </c>
      <c r="K252" s="9">
        <v>193398</v>
      </c>
      <c r="L252" s="14">
        <v>675266</v>
      </c>
      <c r="M252" s="73" t="s">
        <v>475</v>
      </c>
      <c r="N252" s="9">
        <v>34445</v>
      </c>
      <c r="O252" s="14">
        <v>665138</v>
      </c>
      <c r="P252" s="73" t="s">
        <v>2710</v>
      </c>
      <c r="Q252" s="28">
        <v>138515</v>
      </c>
      <c r="R252" s="28">
        <v>678719</v>
      </c>
      <c r="S252" s="73" t="s">
        <v>2710</v>
      </c>
      <c r="T252" s="468">
        <v>196355</v>
      </c>
      <c r="U252" s="473">
        <v>785420</v>
      </c>
      <c r="V252" s="374" t="s">
        <v>2710</v>
      </c>
      <c r="W252" s="471">
        <v>181747</v>
      </c>
      <c r="X252" s="471">
        <v>776522</v>
      </c>
      <c r="Y252" s="494" t="s">
        <v>2710</v>
      </c>
      <c r="Z252" s="448"/>
      <c r="AA252" s="448"/>
      <c r="AB252" s="448"/>
      <c r="AC252" s="448"/>
      <c r="AD252" s="448"/>
      <c r="AE252" s="448"/>
      <c r="AF252" s="28">
        <f t="shared" si="36"/>
        <v>1080729</v>
      </c>
      <c r="AG252" s="28">
        <f t="shared" si="39"/>
        <v>4345176</v>
      </c>
      <c r="AH252" s="26">
        <f t="shared" si="40"/>
        <v>0.24871926936906583</v>
      </c>
      <c r="AI252" s="26">
        <f t="shared" si="41"/>
        <v>0.123516078202883</v>
      </c>
      <c r="AJ252" s="9" t="s">
        <v>4074</v>
      </c>
    </row>
    <row r="253" spans="1:36" ht="15.75" hidden="1" customHeight="1" x14ac:dyDescent="0.25">
      <c r="A253" s="9">
        <v>267</v>
      </c>
      <c r="B253" s="9" t="s">
        <v>443</v>
      </c>
      <c r="C253" s="9" t="s">
        <v>474</v>
      </c>
      <c r="D253" s="9" t="s">
        <v>16</v>
      </c>
      <c r="E253" s="59" t="s">
        <v>476</v>
      </c>
      <c r="F253" s="9">
        <v>1234</v>
      </c>
      <c r="G253" s="9" t="s">
        <v>477</v>
      </c>
      <c r="H253" s="9">
        <v>104</v>
      </c>
      <c r="I253" s="14">
        <v>104</v>
      </c>
      <c r="J253" s="73" t="s">
        <v>478</v>
      </c>
      <c r="K253" s="9">
        <v>96</v>
      </c>
      <c r="L253" s="14">
        <v>96</v>
      </c>
      <c r="M253" s="73" t="s">
        <v>478</v>
      </c>
      <c r="N253" s="9">
        <v>104</v>
      </c>
      <c r="O253" s="14">
        <v>108</v>
      </c>
      <c r="P253" s="73" t="s">
        <v>2711</v>
      </c>
      <c r="Q253" s="28">
        <v>108</v>
      </c>
      <c r="R253" s="28">
        <v>104</v>
      </c>
      <c r="S253" s="73" t="s">
        <v>2711</v>
      </c>
      <c r="T253" s="468">
        <v>96</v>
      </c>
      <c r="U253" s="473">
        <v>96</v>
      </c>
      <c r="V253" s="374" t="s">
        <v>2711</v>
      </c>
      <c r="W253" s="471">
        <v>104</v>
      </c>
      <c r="X253" s="471">
        <v>104</v>
      </c>
      <c r="Y253" s="494" t="s">
        <v>2711</v>
      </c>
      <c r="Z253" s="448"/>
      <c r="AA253" s="448"/>
      <c r="AB253" s="448"/>
      <c r="AC253" s="448"/>
      <c r="AD253" s="448"/>
      <c r="AE253" s="448"/>
      <c r="AF253" s="9">
        <f t="shared" si="36"/>
        <v>612</v>
      </c>
      <c r="AG253" s="9">
        <f t="shared" si="39"/>
        <v>612</v>
      </c>
      <c r="AH253" s="26">
        <f t="shared" si="40"/>
        <v>1</v>
      </c>
      <c r="AI253" s="26">
        <f t="shared" si="41"/>
        <v>0.49594813614262562</v>
      </c>
      <c r="AJ253" s="9" t="s">
        <v>4072</v>
      </c>
    </row>
    <row r="254" spans="1:36" ht="15.75" hidden="1" customHeight="1" x14ac:dyDescent="0.25">
      <c r="A254" s="9">
        <v>268</v>
      </c>
      <c r="B254" s="9" t="s">
        <v>443</v>
      </c>
      <c r="C254" s="9" t="s">
        <v>474</v>
      </c>
      <c r="D254" s="9" t="s">
        <v>16</v>
      </c>
      <c r="E254" s="59" t="s">
        <v>479</v>
      </c>
      <c r="F254" s="9">
        <v>629300</v>
      </c>
      <c r="G254" s="9" t="s">
        <v>480</v>
      </c>
      <c r="H254" s="9">
        <v>42</v>
      </c>
      <c r="I254" s="14">
        <v>56400</v>
      </c>
      <c r="J254" s="73" t="s">
        <v>481</v>
      </c>
      <c r="K254" s="9">
        <v>6763</v>
      </c>
      <c r="L254" s="14">
        <v>57200</v>
      </c>
      <c r="M254" s="73" t="s">
        <v>481</v>
      </c>
      <c r="N254" s="9">
        <v>6351.02</v>
      </c>
      <c r="O254" s="14">
        <v>50950</v>
      </c>
      <c r="P254" s="73" t="s">
        <v>2712</v>
      </c>
      <c r="Q254" s="28">
        <v>30</v>
      </c>
      <c r="R254" s="28">
        <v>52150</v>
      </c>
      <c r="S254" s="73" t="s">
        <v>2712</v>
      </c>
      <c r="T254" s="42">
        <v>60</v>
      </c>
      <c r="U254" s="57">
        <v>51200</v>
      </c>
      <c r="V254" s="315" t="s">
        <v>2712</v>
      </c>
      <c r="W254" s="5">
        <v>30</v>
      </c>
      <c r="X254" s="5">
        <v>53900</v>
      </c>
      <c r="Y254" s="319" t="s">
        <v>2712</v>
      </c>
      <c r="AF254" s="28">
        <f t="shared" si="36"/>
        <v>13276.02</v>
      </c>
      <c r="AG254" s="28">
        <f t="shared" si="39"/>
        <v>321800</v>
      </c>
      <c r="AH254" s="26">
        <f t="shared" si="40"/>
        <v>4.1255500310752022E-2</v>
      </c>
      <c r="AI254" s="26">
        <f t="shared" si="41"/>
        <v>2.1096488161449229E-2</v>
      </c>
      <c r="AJ254" s="9" t="s">
        <v>4074</v>
      </c>
    </row>
    <row r="255" spans="1:36" ht="15.75" hidden="1" customHeight="1" x14ac:dyDescent="0.25">
      <c r="A255" s="9">
        <v>269</v>
      </c>
      <c r="B255" s="9" t="s">
        <v>443</v>
      </c>
      <c r="C255" s="9" t="s">
        <v>474</v>
      </c>
      <c r="D255" s="9" t="s">
        <v>16</v>
      </c>
      <c r="E255" s="59" t="s">
        <v>482</v>
      </c>
      <c r="F255" s="9">
        <v>612</v>
      </c>
      <c r="G255" s="9" t="s">
        <v>483</v>
      </c>
      <c r="H255" s="9">
        <v>29</v>
      </c>
      <c r="I255" s="14">
        <v>52</v>
      </c>
      <c r="J255" s="73" t="s">
        <v>484</v>
      </c>
      <c r="K255" s="15">
        <v>19</v>
      </c>
      <c r="L255" s="14">
        <v>48</v>
      </c>
      <c r="M255" s="73" t="s">
        <v>484</v>
      </c>
      <c r="N255" s="9">
        <v>8</v>
      </c>
      <c r="O255" s="14">
        <v>52</v>
      </c>
      <c r="P255" s="73" t="s">
        <v>2713</v>
      </c>
      <c r="Q255" s="28">
        <v>21</v>
      </c>
      <c r="R255" s="28">
        <v>50</v>
      </c>
      <c r="S255" s="73" t="s">
        <v>2713</v>
      </c>
      <c r="T255" s="461">
        <v>24</v>
      </c>
      <c r="U255" s="57">
        <v>48</v>
      </c>
      <c r="V255" s="315" t="s">
        <v>2713</v>
      </c>
      <c r="W255" s="37">
        <v>25</v>
      </c>
      <c r="X255" s="5">
        <v>52</v>
      </c>
      <c r="Y255" s="319" t="s">
        <v>2713</v>
      </c>
      <c r="AF255" s="28">
        <f t="shared" si="36"/>
        <v>126</v>
      </c>
      <c r="AG255" s="28">
        <f t="shared" si="39"/>
        <v>302</v>
      </c>
      <c r="AH255" s="26">
        <f t="shared" si="40"/>
        <v>0.41721854304635764</v>
      </c>
      <c r="AI255" s="26">
        <f t="shared" si="41"/>
        <v>0.20588235294117646</v>
      </c>
      <c r="AJ255" s="9" t="s">
        <v>4074</v>
      </c>
    </row>
    <row r="256" spans="1:36" ht="15.75" hidden="1" customHeight="1" x14ac:dyDescent="0.25">
      <c r="A256" s="9">
        <v>270</v>
      </c>
      <c r="B256" s="9" t="s">
        <v>443</v>
      </c>
      <c r="C256" s="9" t="s">
        <v>474</v>
      </c>
      <c r="D256" s="9" t="s">
        <v>16</v>
      </c>
      <c r="E256" s="59" t="s">
        <v>485</v>
      </c>
      <c r="F256" s="9">
        <v>13288.6</v>
      </c>
      <c r="G256" s="9" t="s">
        <v>486</v>
      </c>
      <c r="H256" s="9">
        <v>1133.8000000000002</v>
      </c>
      <c r="I256" s="14">
        <v>1133.8</v>
      </c>
      <c r="J256" s="73" t="s">
        <v>487</v>
      </c>
      <c r="K256" s="9">
        <v>957.80000000000018</v>
      </c>
      <c r="L256" s="14">
        <v>1046</v>
      </c>
      <c r="M256" s="73" t="s">
        <v>487</v>
      </c>
      <c r="N256" s="9">
        <v>1086.9000000000001</v>
      </c>
      <c r="O256" s="14">
        <v>1177.4000000000001</v>
      </c>
      <c r="P256" s="73" t="s">
        <v>2714</v>
      </c>
      <c r="Q256" s="28">
        <v>1042.7000000000003</v>
      </c>
      <c r="R256" s="28">
        <v>1088</v>
      </c>
      <c r="S256" s="73" t="s">
        <v>2714</v>
      </c>
      <c r="T256" s="42">
        <v>1000.3000000000002</v>
      </c>
      <c r="U256" s="473">
        <v>1043</v>
      </c>
      <c r="V256" s="315" t="s">
        <v>2714</v>
      </c>
      <c r="W256" s="5">
        <v>1086</v>
      </c>
      <c r="X256" s="471">
        <v>1132</v>
      </c>
      <c r="Y256" s="319" t="s">
        <v>2714</v>
      </c>
      <c r="AF256" s="9">
        <f t="shared" si="36"/>
        <v>6307.5000000000009</v>
      </c>
      <c r="AG256" s="9">
        <f t="shared" si="39"/>
        <v>6620.2000000000007</v>
      </c>
      <c r="AH256" s="26">
        <f t="shared" si="40"/>
        <v>0.95276577746895863</v>
      </c>
      <c r="AI256" s="26">
        <f t="shared" si="41"/>
        <v>0.47465496741567964</v>
      </c>
      <c r="AJ256" s="9" t="s">
        <v>4072</v>
      </c>
    </row>
    <row r="257" spans="1:36" ht="15.75" hidden="1" customHeight="1" x14ac:dyDescent="0.25">
      <c r="A257" s="9">
        <v>271</v>
      </c>
      <c r="B257" s="9" t="s">
        <v>443</v>
      </c>
      <c r="C257" s="9" t="s">
        <v>474</v>
      </c>
      <c r="D257" s="9" t="s">
        <v>16</v>
      </c>
      <c r="E257" s="59" t="s">
        <v>488</v>
      </c>
      <c r="F257" s="9">
        <v>2188.8000000000002</v>
      </c>
      <c r="G257" s="9" t="s">
        <v>486</v>
      </c>
      <c r="H257" s="9">
        <v>186.29999999999993</v>
      </c>
      <c r="I257" s="14">
        <v>187.2</v>
      </c>
      <c r="J257" s="73" t="s">
        <v>489</v>
      </c>
      <c r="K257" s="9">
        <v>156.79999999999998</v>
      </c>
      <c r="L257" s="14">
        <v>172.8</v>
      </c>
      <c r="M257" s="73" t="s">
        <v>489</v>
      </c>
      <c r="N257" s="9">
        <v>186.99</v>
      </c>
      <c r="O257" s="14">
        <v>194.4</v>
      </c>
      <c r="P257" s="73" t="s">
        <v>2715</v>
      </c>
      <c r="Q257" s="28">
        <v>189.79999999999998</v>
      </c>
      <c r="R257" s="28">
        <v>180</v>
      </c>
      <c r="S257" s="73" t="s">
        <v>2715</v>
      </c>
      <c r="T257" s="42">
        <v>169.44999999999996</v>
      </c>
      <c r="U257" s="473">
        <v>172.8</v>
      </c>
      <c r="V257" s="315" t="s">
        <v>2715</v>
      </c>
      <c r="W257" s="5">
        <v>170.85</v>
      </c>
      <c r="X257" s="5">
        <v>187</v>
      </c>
      <c r="Y257" s="319" t="s">
        <v>2715</v>
      </c>
      <c r="AF257" s="9">
        <f t="shared" si="36"/>
        <v>1060.1899999999998</v>
      </c>
      <c r="AG257" s="9">
        <f t="shared" si="39"/>
        <v>1094.2</v>
      </c>
      <c r="AH257" s="26">
        <f t="shared" si="40"/>
        <v>0.96891793090842604</v>
      </c>
      <c r="AI257" s="26">
        <f t="shared" si="41"/>
        <v>0.48437043128654961</v>
      </c>
      <c r="AJ257" s="9" t="s">
        <v>4072</v>
      </c>
    </row>
    <row r="258" spans="1:36" ht="15.75" hidden="1" customHeight="1" x14ac:dyDescent="0.25">
      <c r="A258" s="9">
        <v>272</v>
      </c>
      <c r="B258" s="9" t="s">
        <v>443</v>
      </c>
      <c r="C258" s="9" t="s">
        <v>490</v>
      </c>
      <c r="D258" s="9" t="s">
        <v>16</v>
      </c>
      <c r="E258" s="59" t="s">
        <v>448</v>
      </c>
      <c r="F258" s="9">
        <v>3062076</v>
      </c>
      <c r="G258" s="9" t="s">
        <v>449</v>
      </c>
      <c r="H258" s="9">
        <v>251729</v>
      </c>
      <c r="I258" s="14">
        <v>208657</v>
      </c>
      <c r="J258" s="73" t="s">
        <v>491</v>
      </c>
      <c r="K258" s="9">
        <v>260616</v>
      </c>
      <c r="L258" s="14">
        <v>294485</v>
      </c>
      <c r="M258" s="73" t="s">
        <v>491</v>
      </c>
      <c r="N258" s="9">
        <v>322866</v>
      </c>
      <c r="O258" s="14">
        <v>310662</v>
      </c>
      <c r="P258" s="73" t="s">
        <v>2716</v>
      </c>
      <c r="Q258" s="28">
        <v>384617</v>
      </c>
      <c r="R258" s="28">
        <v>353111</v>
      </c>
      <c r="S258" s="73" t="s">
        <v>2716</v>
      </c>
      <c r="T258" s="461">
        <v>360378</v>
      </c>
      <c r="U258" s="28">
        <v>359638</v>
      </c>
      <c r="V258" s="315" t="s">
        <v>2716</v>
      </c>
      <c r="W258" s="485">
        <v>497300</v>
      </c>
      <c r="X258" s="180">
        <v>370778</v>
      </c>
      <c r="Y258" s="319" t="s">
        <v>2716</v>
      </c>
      <c r="AF258" s="9">
        <f t="shared" si="36"/>
        <v>2077506</v>
      </c>
      <c r="AG258" s="9">
        <f t="shared" si="39"/>
        <v>1897331</v>
      </c>
      <c r="AH258" s="26">
        <f t="shared" si="40"/>
        <v>1.094962344472314</v>
      </c>
      <c r="AI258" s="26">
        <f t="shared" si="41"/>
        <v>0.67846323866553282</v>
      </c>
      <c r="AJ258" s="9" t="s">
        <v>4072</v>
      </c>
    </row>
    <row r="259" spans="1:36" ht="15.75" hidden="1" customHeight="1" x14ac:dyDescent="0.25">
      <c r="A259" s="9">
        <v>273</v>
      </c>
      <c r="B259" s="9" t="s">
        <v>443</v>
      </c>
      <c r="C259" s="9" t="s">
        <v>490</v>
      </c>
      <c r="D259" s="9" t="s">
        <v>16</v>
      </c>
      <c r="E259" s="59" t="s">
        <v>488</v>
      </c>
      <c r="F259" s="9">
        <v>359.79999999999995</v>
      </c>
      <c r="G259" s="9" t="s">
        <v>486</v>
      </c>
      <c r="H259" s="9">
        <v>72.09999999999998</v>
      </c>
      <c r="I259" s="14">
        <v>25</v>
      </c>
      <c r="J259" s="73" t="s">
        <v>492</v>
      </c>
      <c r="K259" s="9">
        <v>85.75</v>
      </c>
      <c r="L259" s="14">
        <v>31</v>
      </c>
      <c r="M259" s="73" t="s">
        <v>492</v>
      </c>
      <c r="N259" s="9">
        <v>115.60999999999999</v>
      </c>
      <c r="O259" s="14">
        <v>36.4</v>
      </c>
      <c r="P259" s="73" t="s">
        <v>2717</v>
      </c>
      <c r="Q259" s="28">
        <v>113.79999999999997</v>
      </c>
      <c r="R259" s="28">
        <v>35</v>
      </c>
      <c r="S259" s="73" t="s">
        <v>2717</v>
      </c>
      <c r="T259" s="461">
        <v>112.55</v>
      </c>
      <c r="U259" s="28">
        <v>31</v>
      </c>
      <c r="V259" s="315" t="s">
        <v>2717</v>
      </c>
      <c r="W259" s="180">
        <v>97.2</v>
      </c>
      <c r="X259" s="180">
        <v>30</v>
      </c>
      <c r="Y259" s="319" t="s">
        <v>2717</v>
      </c>
      <c r="AF259" s="9">
        <f t="shared" si="36"/>
        <v>597.00999999999988</v>
      </c>
      <c r="AG259" s="9">
        <f t="shared" si="39"/>
        <v>188.4</v>
      </c>
      <c r="AH259" s="26">
        <f t="shared" si="40"/>
        <v>3.1688428874734598</v>
      </c>
      <c r="AI259" s="26">
        <f t="shared" si="41"/>
        <v>1.6592829349638687</v>
      </c>
      <c r="AJ259" s="9" t="s">
        <v>4072</v>
      </c>
    </row>
    <row r="260" spans="1:36" ht="15.75" hidden="1" customHeight="1" x14ac:dyDescent="0.25">
      <c r="A260" s="9">
        <v>274</v>
      </c>
      <c r="B260" s="9" t="s">
        <v>443</v>
      </c>
      <c r="C260" s="9" t="s">
        <v>490</v>
      </c>
      <c r="D260" s="9" t="s">
        <v>16</v>
      </c>
      <c r="E260" s="59" t="s">
        <v>485</v>
      </c>
      <c r="F260" s="9">
        <v>285</v>
      </c>
      <c r="G260" s="9" t="s">
        <v>486</v>
      </c>
      <c r="H260" s="9">
        <v>46.199999999999996</v>
      </c>
      <c r="I260" s="14">
        <v>20</v>
      </c>
      <c r="J260" s="73" t="s">
        <v>493</v>
      </c>
      <c r="K260" s="9">
        <v>32</v>
      </c>
      <c r="L260" s="14">
        <v>25</v>
      </c>
      <c r="M260" s="73" t="s">
        <v>493</v>
      </c>
      <c r="N260" s="9">
        <v>69.180000000000007</v>
      </c>
      <c r="O260" s="14">
        <v>25</v>
      </c>
      <c r="P260" s="73" t="s">
        <v>2718</v>
      </c>
      <c r="Q260" s="28">
        <v>77.899999999999991</v>
      </c>
      <c r="R260" s="28">
        <v>25</v>
      </c>
      <c r="S260" s="73" t="s">
        <v>2718</v>
      </c>
      <c r="T260" s="461">
        <v>101.09999999999997</v>
      </c>
      <c r="U260" s="28">
        <v>25</v>
      </c>
      <c r="V260" s="315" t="s">
        <v>2718</v>
      </c>
      <c r="W260" s="485">
        <v>96.6</v>
      </c>
      <c r="X260" s="180">
        <v>25</v>
      </c>
      <c r="Y260" s="319" t="s">
        <v>2718</v>
      </c>
      <c r="AF260" s="9">
        <f t="shared" si="36"/>
        <v>422.9799999999999</v>
      </c>
      <c r="AG260" s="9">
        <f t="shared" si="39"/>
        <v>145</v>
      </c>
      <c r="AH260" s="26">
        <f t="shared" si="40"/>
        <v>2.9171034482758613</v>
      </c>
      <c r="AI260" s="26">
        <f t="shared" si="41"/>
        <v>1.4841403508771926</v>
      </c>
      <c r="AJ260" s="9" t="s">
        <v>4072</v>
      </c>
    </row>
    <row r="261" spans="1:36" ht="15.75" hidden="1" customHeight="1" x14ac:dyDescent="0.25">
      <c r="A261" s="9">
        <v>275</v>
      </c>
      <c r="B261" s="9" t="s">
        <v>443</v>
      </c>
      <c r="C261" s="9" t="s">
        <v>490</v>
      </c>
      <c r="D261" s="9" t="s">
        <v>16</v>
      </c>
      <c r="E261" s="59" t="s">
        <v>479</v>
      </c>
      <c r="F261" s="9">
        <v>15300</v>
      </c>
      <c r="G261" s="9" t="s">
        <v>480</v>
      </c>
      <c r="H261" s="9">
        <v>12</v>
      </c>
      <c r="I261" s="14">
        <v>100</v>
      </c>
      <c r="J261" s="73" t="s">
        <v>494</v>
      </c>
      <c r="K261" s="9">
        <v>268</v>
      </c>
      <c r="L261" s="14">
        <v>100</v>
      </c>
      <c r="M261" s="73" t="s">
        <v>494</v>
      </c>
      <c r="N261" s="9">
        <v>135</v>
      </c>
      <c r="O261" s="14">
        <v>2000</v>
      </c>
      <c r="P261" s="73" t="s">
        <v>2719</v>
      </c>
      <c r="Q261" s="28">
        <v>0</v>
      </c>
      <c r="R261" s="28">
        <v>1500</v>
      </c>
      <c r="S261" s="83" t="s">
        <v>3050</v>
      </c>
      <c r="T261" s="461">
        <v>8990</v>
      </c>
      <c r="U261" s="28">
        <v>1500</v>
      </c>
      <c r="V261" s="315" t="s">
        <v>3592</v>
      </c>
      <c r="W261" s="485">
        <v>20449</v>
      </c>
      <c r="X261" s="180">
        <v>1500</v>
      </c>
      <c r="Y261" s="319" t="s">
        <v>3797</v>
      </c>
      <c r="AF261" s="9">
        <f t="shared" si="36"/>
        <v>29854</v>
      </c>
      <c r="AG261" s="9">
        <f t="shared" si="39"/>
        <v>6700</v>
      </c>
      <c r="AH261" s="26">
        <f t="shared" si="40"/>
        <v>4.4558208955223879</v>
      </c>
      <c r="AI261" s="26">
        <f t="shared" si="41"/>
        <v>1.9512418300653596</v>
      </c>
      <c r="AJ261" s="9" t="s">
        <v>4072</v>
      </c>
    </row>
    <row r="262" spans="1:36" ht="15.75" hidden="1" customHeight="1" x14ac:dyDescent="0.25">
      <c r="A262" s="9">
        <v>276</v>
      </c>
      <c r="B262" s="9" t="s">
        <v>443</v>
      </c>
      <c r="C262" s="9" t="s">
        <v>490</v>
      </c>
      <c r="D262" s="9" t="s">
        <v>16</v>
      </c>
      <c r="E262" s="59" t="s">
        <v>476</v>
      </c>
      <c r="F262" s="9">
        <v>560</v>
      </c>
      <c r="G262" s="9" t="s">
        <v>477</v>
      </c>
      <c r="H262" s="9">
        <v>0</v>
      </c>
      <c r="I262" s="14">
        <v>50</v>
      </c>
      <c r="J262" s="73"/>
      <c r="K262" s="9">
        <v>0</v>
      </c>
      <c r="L262" s="14">
        <v>50</v>
      </c>
      <c r="M262" s="73"/>
      <c r="N262" s="9">
        <v>94</v>
      </c>
      <c r="O262" s="14">
        <v>10</v>
      </c>
      <c r="P262" s="73" t="s">
        <v>2720</v>
      </c>
      <c r="Q262" s="28">
        <v>214</v>
      </c>
      <c r="R262" s="28">
        <v>10</v>
      </c>
      <c r="S262" s="73" t="s">
        <v>3051</v>
      </c>
      <c r="T262" s="466">
        <v>232</v>
      </c>
      <c r="U262" s="28">
        <v>10</v>
      </c>
      <c r="V262" s="315" t="s">
        <v>3051</v>
      </c>
      <c r="W262" s="180">
        <v>71</v>
      </c>
      <c r="X262" s="180">
        <v>10</v>
      </c>
      <c r="Y262" s="319" t="s">
        <v>3051</v>
      </c>
      <c r="AF262" s="9">
        <f t="shared" si="36"/>
        <v>611</v>
      </c>
      <c r="AG262" s="9">
        <f t="shared" si="39"/>
        <v>140</v>
      </c>
      <c r="AH262" s="26">
        <f t="shared" si="40"/>
        <v>4.3642857142857139</v>
      </c>
      <c r="AI262" s="26">
        <f t="shared" si="41"/>
        <v>1.0910714285714285</v>
      </c>
      <c r="AJ262" s="9" t="s">
        <v>4072</v>
      </c>
    </row>
    <row r="263" spans="1:36" ht="15.75" hidden="1" customHeight="1" x14ac:dyDescent="0.25">
      <c r="A263" s="9">
        <v>280</v>
      </c>
      <c r="B263" s="9" t="s">
        <v>443</v>
      </c>
      <c r="C263" s="9" t="s">
        <v>495</v>
      </c>
      <c r="D263" s="9" t="s">
        <v>16</v>
      </c>
      <c r="E263" s="59" t="s">
        <v>496</v>
      </c>
      <c r="F263" s="9">
        <v>5522000</v>
      </c>
      <c r="G263" s="9" t="s">
        <v>449</v>
      </c>
      <c r="H263" s="9">
        <v>481538</v>
      </c>
      <c r="I263" s="14">
        <v>484000</v>
      </c>
      <c r="J263" s="73" t="s">
        <v>497</v>
      </c>
      <c r="K263" s="9">
        <v>400597</v>
      </c>
      <c r="L263" s="14">
        <v>418000</v>
      </c>
      <c r="M263" s="73" t="s">
        <v>497</v>
      </c>
      <c r="N263" s="9">
        <v>568027</v>
      </c>
      <c r="O263" s="14">
        <v>484000</v>
      </c>
      <c r="P263" s="73" t="s">
        <v>2721</v>
      </c>
      <c r="Q263" s="28">
        <v>731787</v>
      </c>
      <c r="R263" s="28">
        <v>462000</v>
      </c>
      <c r="S263" s="73" t="s">
        <v>2721</v>
      </c>
      <c r="T263" s="5">
        <v>695132</v>
      </c>
      <c r="U263" s="5">
        <v>750000</v>
      </c>
      <c r="V263" s="315" t="s">
        <v>2721</v>
      </c>
      <c r="W263" s="180">
        <v>687388</v>
      </c>
      <c r="X263" s="180">
        <v>750000</v>
      </c>
      <c r="Y263" s="319" t="s">
        <v>2721</v>
      </c>
      <c r="AF263" s="9">
        <f t="shared" si="36"/>
        <v>3564469</v>
      </c>
      <c r="AG263" s="9">
        <f t="shared" si="39"/>
        <v>3348000</v>
      </c>
      <c r="AH263" s="26">
        <f t="shared" si="40"/>
        <v>1.0646562126642771</v>
      </c>
      <c r="AI263" s="26">
        <f t="shared" si="41"/>
        <v>0.64550325968851863</v>
      </c>
      <c r="AJ263" s="9" t="s">
        <v>4072</v>
      </c>
    </row>
    <row r="264" spans="1:36" ht="15.75" hidden="1" customHeight="1" x14ac:dyDescent="0.25">
      <c r="A264" s="9">
        <v>281</v>
      </c>
      <c r="B264" s="9" t="s">
        <v>443</v>
      </c>
      <c r="C264" s="9" t="s">
        <v>495</v>
      </c>
      <c r="D264" s="9" t="s">
        <v>16</v>
      </c>
      <c r="E264" s="59" t="s">
        <v>488</v>
      </c>
      <c r="F264" s="9">
        <v>753</v>
      </c>
      <c r="G264" s="9" t="s">
        <v>486</v>
      </c>
      <c r="H264" s="9">
        <v>64</v>
      </c>
      <c r="I264" s="14">
        <v>66</v>
      </c>
      <c r="J264" s="73" t="s">
        <v>498</v>
      </c>
      <c r="K264" s="9">
        <v>71.5</v>
      </c>
      <c r="L264" s="14">
        <v>57</v>
      </c>
      <c r="M264" s="73" t="s">
        <v>498</v>
      </c>
      <c r="N264" s="9">
        <v>77</v>
      </c>
      <c r="O264" s="14">
        <v>66</v>
      </c>
      <c r="P264" s="73" t="s">
        <v>2722</v>
      </c>
      <c r="Q264" s="28">
        <v>73.5</v>
      </c>
      <c r="R264" s="28">
        <v>63</v>
      </c>
      <c r="S264" s="73" t="s">
        <v>2722</v>
      </c>
      <c r="T264" s="5">
        <v>71.5</v>
      </c>
      <c r="U264" s="5">
        <v>73</v>
      </c>
      <c r="V264" s="315" t="s">
        <v>2722</v>
      </c>
      <c r="W264" s="180">
        <v>76</v>
      </c>
      <c r="X264" s="180">
        <v>78</v>
      </c>
      <c r="Y264" s="319" t="s">
        <v>2722</v>
      </c>
      <c r="AF264" s="9">
        <f t="shared" si="36"/>
        <v>433.5</v>
      </c>
      <c r="AG264" s="9">
        <f t="shared" si="39"/>
        <v>403</v>
      </c>
      <c r="AH264" s="26">
        <f t="shared" si="40"/>
        <v>1.0756823821339951</v>
      </c>
      <c r="AI264" s="26">
        <f t="shared" si="41"/>
        <v>0.57569721115537853</v>
      </c>
      <c r="AJ264" s="9" t="s">
        <v>4072</v>
      </c>
    </row>
    <row r="265" spans="1:36" ht="15.75" hidden="1" customHeight="1" x14ac:dyDescent="0.25">
      <c r="A265" s="9">
        <v>282</v>
      </c>
      <c r="B265" s="9" t="s">
        <v>443</v>
      </c>
      <c r="C265" s="9" t="s">
        <v>495</v>
      </c>
      <c r="D265" s="9" t="s">
        <v>16</v>
      </c>
      <c r="E265" s="59" t="s">
        <v>485</v>
      </c>
      <c r="F265" s="9">
        <v>2008</v>
      </c>
      <c r="G265" s="9" t="s">
        <v>486</v>
      </c>
      <c r="H265" s="9">
        <v>182.5</v>
      </c>
      <c r="I265" s="14">
        <v>176</v>
      </c>
      <c r="J265" s="73" t="s">
        <v>499</v>
      </c>
      <c r="K265" s="9">
        <v>227</v>
      </c>
      <c r="L265" s="14">
        <v>152</v>
      </c>
      <c r="M265" s="73" t="s">
        <v>499</v>
      </c>
      <c r="N265" s="9">
        <v>262</v>
      </c>
      <c r="O265" s="14">
        <v>176</v>
      </c>
      <c r="P265" s="73" t="s">
        <v>2723</v>
      </c>
      <c r="Q265" s="28">
        <v>223</v>
      </c>
      <c r="R265" s="28">
        <v>168</v>
      </c>
      <c r="S265" s="73" t="s">
        <v>2723</v>
      </c>
      <c r="T265" s="5">
        <v>234</v>
      </c>
      <c r="U265" s="5">
        <v>250</v>
      </c>
      <c r="V265" s="315" t="s">
        <v>2723</v>
      </c>
      <c r="W265" s="180">
        <v>262</v>
      </c>
      <c r="X265" s="180">
        <v>260</v>
      </c>
      <c r="Y265" s="319" t="s">
        <v>2723</v>
      </c>
      <c r="AF265" s="9">
        <f t="shared" si="36"/>
        <v>1390.5</v>
      </c>
      <c r="AG265" s="9">
        <f t="shared" si="39"/>
        <v>1182</v>
      </c>
      <c r="AH265" s="26">
        <f t="shared" si="40"/>
        <v>1.1763959390862944</v>
      </c>
      <c r="AI265" s="26">
        <f t="shared" si="41"/>
        <v>0.6924800796812749</v>
      </c>
      <c r="AJ265" s="9" t="s">
        <v>4072</v>
      </c>
    </row>
    <row r="266" spans="1:36" ht="15.75" hidden="1" customHeight="1" x14ac:dyDescent="0.25">
      <c r="A266" s="9">
        <v>283</v>
      </c>
      <c r="B266" s="9" t="s">
        <v>443</v>
      </c>
      <c r="C266" s="9" t="s">
        <v>495</v>
      </c>
      <c r="D266" s="9" t="s">
        <v>16</v>
      </c>
      <c r="E266" s="59" t="s">
        <v>500</v>
      </c>
      <c r="F266" s="9">
        <v>150600</v>
      </c>
      <c r="G266" s="9" t="s">
        <v>480</v>
      </c>
      <c r="H266" s="9">
        <v>12295</v>
      </c>
      <c r="I266" s="14">
        <v>13200</v>
      </c>
      <c r="J266" s="73" t="s">
        <v>501</v>
      </c>
      <c r="K266" s="9">
        <v>11083</v>
      </c>
      <c r="L266" s="14">
        <v>11400</v>
      </c>
      <c r="M266" s="73" t="s">
        <v>501</v>
      </c>
      <c r="N266" s="9">
        <v>12079</v>
      </c>
      <c r="O266" s="14">
        <v>13200</v>
      </c>
      <c r="P266" s="73" t="s">
        <v>2724</v>
      </c>
      <c r="Q266" s="28">
        <v>11941</v>
      </c>
      <c r="R266" s="28">
        <v>12600</v>
      </c>
      <c r="S266" s="73" t="s">
        <v>2724</v>
      </c>
      <c r="T266" s="5">
        <v>12347</v>
      </c>
      <c r="U266" s="5">
        <v>12600</v>
      </c>
      <c r="V266" s="315" t="s">
        <v>2724</v>
      </c>
      <c r="W266" s="180">
        <v>13376</v>
      </c>
      <c r="X266" s="180">
        <v>12600</v>
      </c>
      <c r="Y266" s="319" t="s">
        <v>2724</v>
      </c>
      <c r="AF266" s="9">
        <f t="shared" si="36"/>
        <v>73121</v>
      </c>
      <c r="AG266" s="9">
        <f t="shared" si="39"/>
        <v>75600</v>
      </c>
      <c r="AH266" s="26">
        <f t="shared" si="40"/>
        <v>0.96720899470899468</v>
      </c>
      <c r="AI266" s="26">
        <f t="shared" si="41"/>
        <v>0.48553120849933601</v>
      </c>
      <c r="AJ266" s="9" t="s">
        <v>4072</v>
      </c>
    </row>
    <row r="267" spans="1:36" ht="15.75" hidden="1" customHeight="1" x14ac:dyDescent="0.25">
      <c r="A267" s="9">
        <v>284</v>
      </c>
      <c r="B267" s="9" t="s">
        <v>443</v>
      </c>
      <c r="C267" s="9" t="s">
        <v>495</v>
      </c>
      <c r="D267" s="9" t="s">
        <v>16</v>
      </c>
      <c r="E267" s="59" t="s">
        <v>476</v>
      </c>
      <c r="F267" s="9">
        <v>2510</v>
      </c>
      <c r="G267" s="9" t="s">
        <v>477</v>
      </c>
      <c r="H267" s="9">
        <v>210</v>
      </c>
      <c r="I267" s="14">
        <v>220</v>
      </c>
      <c r="J267" s="73" t="s">
        <v>502</v>
      </c>
      <c r="K267" s="9">
        <v>189</v>
      </c>
      <c r="L267" s="14">
        <v>190</v>
      </c>
      <c r="M267" s="73" t="s">
        <v>502</v>
      </c>
      <c r="N267" s="9">
        <v>188</v>
      </c>
      <c r="O267" s="14">
        <v>220</v>
      </c>
      <c r="P267" s="73" t="s">
        <v>2725</v>
      </c>
      <c r="Q267" s="28">
        <v>185</v>
      </c>
      <c r="R267" s="28">
        <v>210</v>
      </c>
      <c r="S267" s="73" t="s">
        <v>2725</v>
      </c>
      <c r="T267" s="5">
        <v>206</v>
      </c>
      <c r="U267" s="5">
        <v>190</v>
      </c>
      <c r="V267" s="315" t="s">
        <v>2725</v>
      </c>
      <c r="W267" s="180">
        <v>202</v>
      </c>
      <c r="X267" s="180">
        <v>210</v>
      </c>
      <c r="Y267" s="319" t="s">
        <v>2725</v>
      </c>
      <c r="AF267" s="9">
        <f t="shared" si="36"/>
        <v>1180</v>
      </c>
      <c r="AG267" s="9">
        <f t="shared" si="39"/>
        <v>1240</v>
      </c>
      <c r="AH267" s="26">
        <f t="shared" si="40"/>
        <v>0.95161290322580649</v>
      </c>
      <c r="AI267" s="26">
        <f t="shared" si="41"/>
        <v>0.47011952191235062</v>
      </c>
      <c r="AJ267" s="9" t="s">
        <v>4072</v>
      </c>
    </row>
    <row r="268" spans="1:36" ht="15.75" hidden="1" customHeight="1" x14ac:dyDescent="0.25">
      <c r="A268" s="9">
        <v>285</v>
      </c>
      <c r="B268" s="9" t="s">
        <v>443</v>
      </c>
      <c r="C268" s="9" t="s">
        <v>503</v>
      </c>
      <c r="D268" s="9" t="s">
        <v>16</v>
      </c>
      <c r="E268" s="59" t="s">
        <v>448</v>
      </c>
      <c r="F268" s="9">
        <v>3809436</v>
      </c>
      <c r="G268" s="9" t="s">
        <v>449</v>
      </c>
      <c r="H268" s="9">
        <v>176258</v>
      </c>
      <c r="I268" s="14">
        <v>317453</v>
      </c>
      <c r="J268" s="73" t="s">
        <v>504</v>
      </c>
      <c r="K268" s="9">
        <v>197788</v>
      </c>
      <c r="L268" s="14">
        <v>317453</v>
      </c>
      <c r="M268" s="73" t="s">
        <v>504</v>
      </c>
      <c r="N268" s="9">
        <v>191892</v>
      </c>
      <c r="O268" s="14">
        <v>317453</v>
      </c>
      <c r="P268" s="73" t="s">
        <v>2726</v>
      </c>
      <c r="Q268" s="28">
        <v>195004</v>
      </c>
      <c r="R268" s="28">
        <v>317453</v>
      </c>
      <c r="S268" s="73" t="s">
        <v>2726</v>
      </c>
      <c r="T268" s="461">
        <v>226068</v>
      </c>
      <c r="U268" s="57">
        <v>317453</v>
      </c>
      <c r="V268" s="315" t="s">
        <v>2726</v>
      </c>
      <c r="W268" s="5">
        <v>260767</v>
      </c>
      <c r="X268" s="107">
        <v>317453</v>
      </c>
      <c r="Y268" s="319" t="s">
        <v>2726</v>
      </c>
      <c r="AF268" s="28">
        <f t="shared" si="36"/>
        <v>1247777</v>
      </c>
      <c r="AG268" s="28">
        <f t="shared" si="39"/>
        <v>1904718</v>
      </c>
      <c r="AH268" s="26">
        <f t="shared" si="40"/>
        <v>0.65509802500947645</v>
      </c>
      <c r="AI268" s="26">
        <f t="shared" si="41"/>
        <v>0.32754901250473822</v>
      </c>
      <c r="AJ268" s="9" t="s">
        <v>4073</v>
      </c>
    </row>
    <row r="269" spans="1:36" ht="15.75" hidden="1" customHeight="1" x14ac:dyDescent="0.25">
      <c r="A269" s="9">
        <v>286</v>
      </c>
      <c r="B269" s="9" t="s">
        <v>443</v>
      </c>
      <c r="C269" s="9" t="s">
        <v>503</v>
      </c>
      <c r="D269" s="9" t="s">
        <v>16</v>
      </c>
      <c r="E269" s="59" t="s">
        <v>505</v>
      </c>
      <c r="F269" s="9">
        <v>13140</v>
      </c>
      <c r="G269" s="9" t="s">
        <v>486</v>
      </c>
      <c r="H269" s="9">
        <v>2732</v>
      </c>
      <c r="I269" s="14">
        <v>1116</v>
      </c>
      <c r="J269" s="73" t="s">
        <v>506</v>
      </c>
      <c r="K269" s="9">
        <v>2570</v>
      </c>
      <c r="L269" s="14">
        <v>1008</v>
      </c>
      <c r="M269" s="73" t="s">
        <v>506</v>
      </c>
      <c r="N269" s="9">
        <v>2789</v>
      </c>
      <c r="O269" s="14">
        <v>1116</v>
      </c>
      <c r="P269" s="73" t="s">
        <v>2727</v>
      </c>
      <c r="Q269" s="28">
        <v>2552</v>
      </c>
      <c r="R269" s="28">
        <v>1080</v>
      </c>
      <c r="S269" s="73" t="s">
        <v>2727</v>
      </c>
      <c r="T269" s="42">
        <v>2702</v>
      </c>
      <c r="U269" s="57">
        <v>1116</v>
      </c>
      <c r="V269" s="315" t="s">
        <v>2727</v>
      </c>
      <c r="W269" s="5">
        <v>2744</v>
      </c>
      <c r="X269" s="5">
        <v>1080</v>
      </c>
      <c r="Y269" s="319" t="s">
        <v>2727</v>
      </c>
      <c r="AF269" s="9">
        <f t="shared" ref="AF269:AF300" si="42">H269+K269+N269+Q269+T269+W269</f>
        <v>16089</v>
      </c>
      <c r="AG269" s="9">
        <f t="shared" si="39"/>
        <v>6516</v>
      </c>
      <c r="AH269" s="26">
        <f t="shared" si="40"/>
        <v>2.4691528545119708</v>
      </c>
      <c r="AI269" s="26">
        <f t="shared" si="41"/>
        <v>1.2244292237442922</v>
      </c>
      <c r="AJ269" s="9" t="s">
        <v>4072</v>
      </c>
    </row>
    <row r="270" spans="1:36" ht="15.75" hidden="1" customHeight="1" x14ac:dyDescent="0.25">
      <c r="A270" s="9">
        <v>287</v>
      </c>
      <c r="B270" s="9" t="s">
        <v>443</v>
      </c>
      <c r="C270" s="9" t="s">
        <v>503</v>
      </c>
      <c r="D270" s="9" t="s">
        <v>16</v>
      </c>
      <c r="E270" s="59" t="s">
        <v>485</v>
      </c>
      <c r="F270" s="9">
        <v>16499</v>
      </c>
      <c r="G270" s="9" t="s">
        <v>486</v>
      </c>
      <c r="H270" s="9">
        <v>1520</v>
      </c>
      <c r="I270" s="14">
        <v>1405</v>
      </c>
      <c r="J270" s="73" t="s">
        <v>507</v>
      </c>
      <c r="K270" s="9">
        <v>1364</v>
      </c>
      <c r="L270" s="14">
        <v>1269</v>
      </c>
      <c r="M270" s="73" t="s">
        <v>507</v>
      </c>
      <c r="N270" s="9">
        <v>1550</v>
      </c>
      <c r="O270" s="14">
        <v>1405</v>
      </c>
      <c r="P270" s="73" t="s">
        <v>2728</v>
      </c>
      <c r="Q270" s="28">
        <v>1533</v>
      </c>
      <c r="R270" s="28">
        <v>1360</v>
      </c>
      <c r="S270" s="73" t="s">
        <v>2728</v>
      </c>
      <c r="T270" s="42">
        <v>1507</v>
      </c>
      <c r="U270" s="57">
        <v>1405</v>
      </c>
      <c r="V270" s="315" t="s">
        <v>2728</v>
      </c>
      <c r="W270" s="5">
        <v>1712</v>
      </c>
      <c r="X270" s="5">
        <v>1360</v>
      </c>
      <c r="Y270" s="319" t="s">
        <v>2728</v>
      </c>
      <c r="AF270" s="9">
        <f t="shared" si="42"/>
        <v>9186</v>
      </c>
      <c r="AG270" s="9">
        <f t="shared" ref="AG270:AG301" si="43">I270+L270+O270+R270+U270+X270</f>
        <v>8204</v>
      </c>
      <c r="AH270" s="26">
        <f t="shared" si="40"/>
        <v>1.1196977084349098</v>
      </c>
      <c r="AI270" s="26">
        <f t="shared" si="41"/>
        <v>0.5567610158191405</v>
      </c>
      <c r="AJ270" s="9" t="s">
        <v>4072</v>
      </c>
    </row>
    <row r="271" spans="1:36" ht="15.75" hidden="1" customHeight="1" x14ac:dyDescent="0.25">
      <c r="A271" s="9">
        <v>288</v>
      </c>
      <c r="B271" s="9" t="s">
        <v>443</v>
      </c>
      <c r="C271" s="9" t="s">
        <v>503</v>
      </c>
      <c r="D271" s="9" t="s">
        <v>16</v>
      </c>
      <c r="E271" s="59" t="s">
        <v>479</v>
      </c>
      <c r="F271" s="9">
        <v>120000</v>
      </c>
      <c r="G271" s="9" t="s">
        <v>480</v>
      </c>
      <c r="H271" s="9">
        <v>19540</v>
      </c>
      <c r="I271" s="14">
        <v>10000</v>
      </c>
      <c r="J271" s="73" t="s">
        <v>508</v>
      </c>
      <c r="K271" s="9">
        <v>21972</v>
      </c>
      <c r="L271" s="14">
        <v>10000</v>
      </c>
      <c r="M271" s="73" t="s">
        <v>508</v>
      </c>
      <c r="N271" s="9">
        <v>5660</v>
      </c>
      <c r="O271" s="14">
        <v>10000</v>
      </c>
      <c r="P271" s="73" t="s">
        <v>2729</v>
      </c>
      <c r="Q271" s="28">
        <v>5490</v>
      </c>
      <c r="R271" s="28">
        <v>10000</v>
      </c>
      <c r="S271" s="73" t="s">
        <v>2729</v>
      </c>
      <c r="T271" s="42">
        <v>12810</v>
      </c>
      <c r="U271" s="57">
        <v>10000</v>
      </c>
      <c r="V271" s="315" t="s">
        <v>2729</v>
      </c>
      <c r="W271" s="5">
        <v>27736</v>
      </c>
      <c r="X271" s="107">
        <v>10000</v>
      </c>
      <c r="Y271" s="319" t="s">
        <v>2729</v>
      </c>
      <c r="AF271" s="9">
        <f t="shared" si="42"/>
        <v>93208</v>
      </c>
      <c r="AG271" s="9">
        <f t="shared" si="43"/>
        <v>60000</v>
      </c>
      <c r="AH271" s="26">
        <f t="shared" si="40"/>
        <v>1.5534666666666668</v>
      </c>
      <c r="AI271" s="26">
        <f t="shared" si="41"/>
        <v>0.77673333333333339</v>
      </c>
      <c r="AJ271" s="9" t="s">
        <v>4072</v>
      </c>
    </row>
    <row r="272" spans="1:36" ht="15.75" hidden="1" customHeight="1" x14ac:dyDescent="0.25">
      <c r="A272" s="9">
        <v>289</v>
      </c>
      <c r="B272" s="9" t="s">
        <v>443</v>
      </c>
      <c r="C272" s="9" t="s">
        <v>503</v>
      </c>
      <c r="D272" s="9" t="s">
        <v>16</v>
      </c>
      <c r="E272" s="59" t="s">
        <v>476</v>
      </c>
      <c r="F272" s="9">
        <v>10080</v>
      </c>
      <c r="G272" s="9" t="s">
        <v>477</v>
      </c>
      <c r="H272" s="9">
        <v>332</v>
      </c>
      <c r="I272" s="14">
        <v>840</v>
      </c>
      <c r="J272" s="73" t="s">
        <v>509</v>
      </c>
      <c r="K272" s="9">
        <v>86</v>
      </c>
      <c r="L272" s="14">
        <v>840</v>
      </c>
      <c r="M272" s="73" t="s">
        <v>509</v>
      </c>
      <c r="N272" s="9">
        <v>704</v>
      </c>
      <c r="O272" s="14">
        <v>840</v>
      </c>
      <c r="P272" s="73" t="s">
        <v>2730</v>
      </c>
      <c r="Q272" s="28">
        <v>840</v>
      </c>
      <c r="R272" s="28">
        <v>840</v>
      </c>
      <c r="S272" s="73" t="s">
        <v>2730</v>
      </c>
      <c r="T272" s="42">
        <v>767</v>
      </c>
      <c r="U272" s="57">
        <v>840</v>
      </c>
      <c r="V272" s="315" t="s">
        <v>2730</v>
      </c>
      <c r="W272" s="5">
        <v>138</v>
      </c>
      <c r="X272" s="5">
        <v>840</v>
      </c>
      <c r="Y272" s="319" t="s">
        <v>2730</v>
      </c>
      <c r="AF272" s="28">
        <f t="shared" si="42"/>
        <v>2867</v>
      </c>
      <c r="AG272" s="28">
        <f t="shared" si="43"/>
        <v>5040</v>
      </c>
      <c r="AH272" s="26">
        <f t="shared" si="40"/>
        <v>0.56884920634920633</v>
      </c>
      <c r="AI272" s="26">
        <f t="shared" si="41"/>
        <v>0.28442460317460316</v>
      </c>
      <c r="AJ272" s="9" t="s">
        <v>4073</v>
      </c>
    </row>
    <row r="273" spans="1:36" ht="15.75" hidden="1" customHeight="1" x14ac:dyDescent="0.25">
      <c r="A273" s="9">
        <v>290</v>
      </c>
      <c r="B273" s="9" t="s">
        <v>443</v>
      </c>
      <c r="C273" s="9" t="s">
        <v>510</v>
      </c>
      <c r="D273" s="9" t="s">
        <v>16</v>
      </c>
      <c r="E273" s="59" t="s">
        <v>448</v>
      </c>
      <c r="F273" s="9">
        <v>3019200</v>
      </c>
      <c r="G273" s="9" t="s">
        <v>449</v>
      </c>
      <c r="H273" s="9">
        <v>285282</v>
      </c>
      <c r="I273" s="14">
        <v>271286</v>
      </c>
      <c r="J273" s="73" t="s">
        <v>511</v>
      </c>
      <c r="K273" s="28">
        <v>229025</v>
      </c>
      <c r="L273" s="14">
        <v>227772</v>
      </c>
      <c r="M273" s="73" t="s">
        <v>511</v>
      </c>
      <c r="N273" s="9">
        <v>274790</v>
      </c>
      <c r="O273" s="14">
        <v>259725</v>
      </c>
      <c r="P273" s="73" t="s">
        <v>2731</v>
      </c>
      <c r="Q273" s="28">
        <v>268545</v>
      </c>
      <c r="R273" s="28">
        <v>244029</v>
      </c>
      <c r="S273" s="73" t="s">
        <v>2731</v>
      </c>
      <c r="T273" s="42">
        <v>245920</v>
      </c>
      <c r="U273" s="28">
        <v>258486</v>
      </c>
      <c r="V273" s="315" t="s">
        <v>2731</v>
      </c>
      <c r="W273" s="180">
        <v>276523</v>
      </c>
      <c r="X273" s="180">
        <v>255687</v>
      </c>
      <c r="Y273" s="319" t="s">
        <v>2731</v>
      </c>
      <c r="AF273" s="9">
        <f t="shared" si="42"/>
        <v>1580085</v>
      </c>
      <c r="AG273" s="9">
        <f t="shared" si="43"/>
        <v>1516985</v>
      </c>
      <c r="AH273" s="26">
        <f t="shared" si="40"/>
        <v>1.0415956650856799</v>
      </c>
      <c r="AI273" s="26">
        <f t="shared" si="41"/>
        <v>0.52334558823529409</v>
      </c>
      <c r="AJ273" s="9" t="s">
        <v>4072</v>
      </c>
    </row>
    <row r="274" spans="1:36" ht="15.75" hidden="1" customHeight="1" x14ac:dyDescent="0.25">
      <c r="A274" s="9">
        <v>291</v>
      </c>
      <c r="B274" s="9" t="s">
        <v>443</v>
      </c>
      <c r="C274" s="9" t="s">
        <v>510</v>
      </c>
      <c r="D274" s="9" t="s">
        <v>16</v>
      </c>
      <c r="E274" s="59" t="s">
        <v>488</v>
      </c>
      <c r="F274" s="9">
        <v>2352.5500000000002</v>
      </c>
      <c r="G274" s="9" t="s">
        <v>486</v>
      </c>
      <c r="H274" s="9">
        <v>203.91200000000003</v>
      </c>
      <c r="I274" s="14">
        <v>203.4</v>
      </c>
      <c r="J274" s="73" t="s">
        <v>512</v>
      </c>
      <c r="K274" s="42">
        <v>180.79600000000005</v>
      </c>
      <c r="L274" s="14">
        <v>179.26</v>
      </c>
      <c r="M274" s="73" t="s">
        <v>512</v>
      </c>
      <c r="N274" s="9">
        <v>198.51200000000006</v>
      </c>
      <c r="O274" s="14">
        <v>194.46</v>
      </c>
      <c r="P274" s="73" t="s">
        <v>2732</v>
      </c>
      <c r="Q274" s="28">
        <v>203.06200000000004</v>
      </c>
      <c r="R274" s="28">
        <v>193</v>
      </c>
      <c r="S274" s="73" t="s">
        <v>2732</v>
      </c>
      <c r="T274" s="465">
        <v>211.06200000000007</v>
      </c>
      <c r="U274" s="28">
        <v>198</v>
      </c>
      <c r="V274" s="315" t="s">
        <v>2732</v>
      </c>
      <c r="W274" s="180">
        <v>203</v>
      </c>
      <c r="X274" s="180">
        <v>200</v>
      </c>
      <c r="Y274" s="319" t="s">
        <v>2732</v>
      </c>
      <c r="AF274" s="9">
        <f t="shared" si="42"/>
        <v>1200.3440000000003</v>
      </c>
      <c r="AG274" s="9">
        <f t="shared" si="43"/>
        <v>1168.1199999999999</v>
      </c>
      <c r="AH274" s="26">
        <f t="shared" si="40"/>
        <v>1.027586206896552</v>
      </c>
      <c r="AI274" s="26">
        <f t="shared" si="41"/>
        <v>0.51023102590805725</v>
      </c>
      <c r="AJ274" s="9" t="s">
        <v>4072</v>
      </c>
    </row>
    <row r="275" spans="1:36" ht="15.75" hidden="1" customHeight="1" x14ac:dyDescent="0.25">
      <c r="A275" s="9">
        <v>292</v>
      </c>
      <c r="B275" s="9" t="s">
        <v>443</v>
      </c>
      <c r="C275" s="9" t="s">
        <v>510</v>
      </c>
      <c r="D275" s="9" t="s">
        <v>16</v>
      </c>
      <c r="E275" s="59" t="s">
        <v>485</v>
      </c>
      <c r="F275" s="9">
        <v>19318</v>
      </c>
      <c r="G275" s="9" t="s">
        <v>486</v>
      </c>
      <c r="H275" s="9">
        <v>1682</v>
      </c>
      <c r="I275" s="14">
        <v>1826</v>
      </c>
      <c r="J275" s="73" t="s">
        <v>513</v>
      </c>
      <c r="K275" s="28">
        <v>1464</v>
      </c>
      <c r="L275" s="14">
        <v>1470</v>
      </c>
      <c r="M275" s="73" t="s">
        <v>513</v>
      </c>
      <c r="N275" s="9">
        <v>1591.5</v>
      </c>
      <c r="O275" s="14">
        <v>1597.5</v>
      </c>
      <c r="P275" s="73" t="s">
        <v>2733</v>
      </c>
      <c r="Q275" s="28">
        <v>1734</v>
      </c>
      <c r="R275" s="28">
        <v>1562</v>
      </c>
      <c r="S275" s="73" t="s">
        <v>2733</v>
      </c>
      <c r="T275" s="42">
        <v>1682</v>
      </c>
      <c r="U275" s="28">
        <v>1680</v>
      </c>
      <c r="V275" s="315" t="s">
        <v>2733</v>
      </c>
      <c r="W275" s="180">
        <v>1600</v>
      </c>
      <c r="X275" s="180">
        <v>1536</v>
      </c>
      <c r="Y275" s="319" t="s">
        <v>2733</v>
      </c>
      <c r="AF275" s="9">
        <f t="shared" si="42"/>
        <v>9753.5</v>
      </c>
      <c r="AG275" s="9">
        <f t="shared" si="43"/>
        <v>9671.5</v>
      </c>
      <c r="AH275" s="26">
        <f t="shared" si="40"/>
        <v>1.0084785193610091</v>
      </c>
      <c r="AI275" s="26">
        <f t="shared" si="41"/>
        <v>0.50489181074645406</v>
      </c>
      <c r="AJ275" s="9" t="s">
        <v>4072</v>
      </c>
    </row>
    <row r="276" spans="1:36" ht="15.75" hidden="1" customHeight="1" x14ac:dyDescent="0.25">
      <c r="A276" s="9">
        <v>293</v>
      </c>
      <c r="B276" s="9" t="s">
        <v>443</v>
      </c>
      <c r="C276" s="9" t="s">
        <v>510</v>
      </c>
      <c r="D276" s="9" t="s">
        <v>16</v>
      </c>
      <c r="E276" s="59" t="s">
        <v>479</v>
      </c>
      <c r="F276" s="9">
        <v>159402</v>
      </c>
      <c r="G276" s="9" t="s">
        <v>480</v>
      </c>
      <c r="H276" s="9">
        <v>4081</v>
      </c>
      <c r="I276" s="14">
        <v>10000</v>
      </c>
      <c r="J276" s="73" t="s">
        <v>514</v>
      </c>
      <c r="K276" s="28">
        <v>3526</v>
      </c>
      <c r="L276" s="14">
        <v>20000</v>
      </c>
      <c r="M276" s="73" t="s">
        <v>514</v>
      </c>
      <c r="N276" s="9">
        <v>2671</v>
      </c>
      <c r="O276" s="14">
        <v>12500</v>
      </c>
      <c r="P276" s="73" t="s">
        <v>2734</v>
      </c>
      <c r="Q276" s="28">
        <v>5206</v>
      </c>
      <c r="R276" s="28">
        <v>18750</v>
      </c>
      <c r="S276" s="73" t="s">
        <v>2734</v>
      </c>
      <c r="T276" s="42">
        <v>15946</v>
      </c>
      <c r="U276" s="28">
        <v>11900</v>
      </c>
      <c r="V276" s="315" t="s">
        <v>2734</v>
      </c>
      <c r="W276" s="180">
        <v>17563</v>
      </c>
      <c r="X276" s="180">
        <v>10000</v>
      </c>
      <c r="Y276" s="319" t="s">
        <v>2734</v>
      </c>
      <c r="AF276" s="28">
        <f t="shared" si="42"/>
        <v>48993</v>
      </c>
      <c r="AG276" s="28">
        <f t="shared" si="43"/>
        <v>83150</v>
      </c>
      <c r="AH276" s="26">
        <f t="shared" si="40"/>
        <v>0.58921226698737217</v>
      </c>
      <c r="AI276" s="26">
        <f t="shared" si="41"/>
        <v>0.30735498927240562</v>
      </c>
      <c r="AJ276" s="9" t="s">
        <v>4073</v>
      </c>
    </row>
    <row r="277" spans="1:36" ht="15.75" hidden="1" customHeight="1" x14ac:dyDescent="0.25">
      <c r="A277" s="9">
        <v>294</v>
      </c>
      <c r="B277" s="9" t="s">
        <v>443</v>
      </c>
      <c r="C277" s="9" t="s">
        <v>510</v>
      </c>
      <c r="D277" s="9" t="s">
        <v>16</v>
      </c>
      <c r="E277" s="59" t="s">
        <v>476</v>
      </c>
      <c r="F277" s="9">
        <v>3000</v>
      </c>
      <c r="G277" s="9" t="s">
        <v>477</v>
      </c>
      <c r="H277" s="9">
        <v>185</v>
      </c>
      <c r="I277" s="14">
        <v>250</v>
      </c>
      <c r="J277" s="73" t="s">
        <v>515</v>
      </c>
      <c r="K277" s="28">
        <v>128</v>
      </c>
      <c r="L277" s="14">
        <v>250</v>
      </c>
      <c r="M277" s="73" t="s">
        <v>515</v>
      </c>
      <c r="N277" s="9">
        <v>500</v>
      </c>
      <c r="O277" s="14">
        <v>250</v>
      </c>
      <c r="P277" s="73" t="s">
        <v>2735</v>
      </c>
      <c r="Q277" s="28">
        <v>1162</v>
      </c>
      <c r="R277" s="28">
        <v>250</v>
      </c>
      <c r="S277" s="73" t="s">
        <v>2735</v>
      </c>
      <c r="T277" s="42">
        <v>247</v>
      </c>
      <c r="U277" s="28">
        <v>250</v>
      </c>
      <c r="V277" s="315" t="s">
        <v>2735</v>
      </c>
      <c r="W277" s="180">
        <v>216</v>
      </c>
      <c r="X277" s="180">
        <v>250</v>
      </c>
      <c r="Y277" s="319" t="s">
        <v>2735</v>
      </c>
      <c r="AF277" s="9">
        <f t="shared" si="42"/>
        <v>2438</v>
      </c>
      <c r="AG277" s="9">
        <f t="shared" si="43"/>
        <v>1500</v>
      </c>
      <c r="AH277" s="26">
        <f t="shared" si="40"/>
        <v>1.6253333333333333</v>
      </c>
      <c r="AI277" s="26">
        <f t="shared" si="41"/>
        <v>0.81266666666666665</v>
      </c>
      <c r="AJ277" s="9" t="s">
        <v>4072</v>
      </c>
    </row>
    <row r="278" spans="1:36" ht="15.75" hidden="1" customHeight="1" x14ac:dyDescent="0.25">
      <c r="A278" s="9">
        <v>295</v>
      </c>
      <c r="B278" s="9" t="s">
        <v>443</v>
      </c>
      <c r="C278" s="9" t="s">
        <v>516</v>
      </c>
      <c r="D278" s="9" t="s">
        <v>16</v>
      </c>
      <c r="E278" s="59" t="s">
        <v>517</v>
      </c>
      <c r="F278" s="9">
        <v>4</v>
      </c>
      <c r="G278" s="9" t="s">
        <v>518</v>
      </c>
      <c r="H278" s="9">
        <v>1</v>
      </c>
      <c r="I278" s="14">
        <v>1</v>
      </c>
      <c r="J278" s="73" t="s">
        <v>519</v>
      </c>
      <c r="K278" s="14">
        <v>0</v>
      </c>
      <c r="L278" s="14">
        <v>0</v>
      </c>
      <c r="M278" s="83" t="s">
        <v>26</v>
      </c>
      <c r="N278" s="14">
        <v>0</v>
      </c>
      <c r="O278" s="14">
        <v>0</v>
      </c>
      <c r="P278" s="83" t="s">
        <v>26</v>
      </c>
      <c r="Q278" s="9">
        <v>1</v>
      </c>
      <c r="R278" s="9">
        <v>1</v>
      </c>
      <c r="S278" s="61" t="s">
        <v>3052</v>
      </c>
      <c r="T278" s="9">
        <v>1</v>
      </c>
      <c r="U278" s="14">
        <v>0</v>
      </c>
      <c r="V278" s="83" t="s">
        <v>26</v>
      </c>
      <c r="W278" s="14">
        <v>0</v>
      </c>
      <c r="X278" s="14">
        <v>0</v>
      </c>
      <c r="Y278" s="83" t="s">
        <v>26</v>
      </c>
      <c r="Z278" s="59"/>
      <c r="AA278" s="59"/>
      <c r="AB278" s="59"/>
      <c r="AC278" s="59"/>
      <c r="AD278" s="59"/>
      <c r="AE278" s="59"/>
      <c r="AF278" s="9">
        <f t="shared" si="42"/>
        <v>3</v>
      </c>
      <c r="AG278" s="9">
        <f t="shared" si="43"/>
        <v>2</v>
      </c>
      <c r="AH278" s="26">
        <f t="shared" si="40"/>
        <v>1.5</v>
      </c>
      <c r="AI278" s="26">
        <f t="shared" si="41"/>
        <v>0.75</v>
      </c>
      <c r="AJ278" s="9" t="s">
        <v>4072</v>
      </c>
    </row>
    <row r="279" spans="1:36" ht="15.75" hidden="1" customHeight="1" x14ac:dyDescent="0.25">
      <c r="A279" s="9">
        <v>296</v>
      </c>
      <c r="B279" s="9" t="s">
        <v>443</v>
      </c>
      <c r="C279" s="9" t="s">
        <v>516</v>
      </c>
      <c r="D279" s="9" t="s">
        <v>16</v>
      </c>
      <c r="E279" s="59" t="s">
        <v>520</v>
      </c>
      <c r="F279" s="11">
        <v>1</v>
      </c>
      <c r="G279" s="9" t="s">
        <v>18</v>
      </c>
      <c r="H279" s="9">
        <v>41</v>
      </c>
      <c r="I279" s="9">
        <v>41</v>
      </c>
      <c r="J279" s="73" t="s">
        <v>521</v>
      </c>
      <c r="K279" s="9">
        <v>38</v>
      </c>
      <c r="L279" s="9">
        <v>38</v>
      </c>
      <c r="M279" s="73" t="s">
        <v>521</v>
      </c>
      <c r="N279" s="9">
        <v>61</v>
      </c>
      <c r="O279" s="9">
        <v>61</v>
      </c>
      <c r="P279" s="73" t="s">
        <v>2736</v>
      </c>
      <c r="Q279" s="9">
        <v>55</v>
      </c>
      <c r="R279" s="9">
        <v>55</v>
      </c>
      <c r="S279" s="73" t="s">
        <v>3053</v>
      </c>
      <c r="T279" s="9">
        <v>88</v>
      </c>
      <c r="U279" s="9">
        <v>88</v>
      </c>
      <c r="V279" s="315" t="s">
        <v>3053</v>
      </c>
      <c r="W279" s="180">
        <v>86</v>
      </c>
      <c r="X279" s="180">
        <v>86</v>
      </c>
      <c r="Y279" s="322" t="s">
        <v>3798</v>
      </c>
      <c r="Z279" s="540"/>
      <c r="AA279" s="540"/>
      <c r="AB279" s="540"/>
      <c r="AC279" s="540"/>
      <c r="AD279" s="540"/>
      <c r="AE279" s="540"/>
      <c r="AF279" s="9">
        <f t="shared" si="42"/>
        <v>369</v>
      </c>
      <c r="AG279" s="9">
        <f t="shared" si="43"/>
        <v>369</v>
      </c>
      <c r="AH279" s="26">
        <f>AF279/AG279</f>
        <v>1</v>
      </c>
      <c r="AI279" s="26">
        <f>+AH279/F279</f>
        <v>1</v>
      </c>
      <c r="AJ279" s="9" t="s">
        <v>4072</v>
      </c>
    </row>
    <row r="280" spans="1:36" ht="15.75" hidden="1" customHeight="1" x14ac:dyDescent="0.25">
      <c r="A280" s="9">
        <v>297</v>
      </c>
      <c r="B280" s="9" t="s">
        <v>443</v>
      </c>
      <c r="C280" s="9" t="s">
        <v>516</v>
      </c>
      <c r="D280" s="9" t="s">
        <v>16</v>
      </c>
      <c r="E280" s="59" t="s">
        <v>522</v>
      </c>
      <c r="F280" s="11">
        <v>1</v>
      </c>
      <c r="G280" s="9" t="s">
        <v>18</v>
      </c>
      <c r="H280" s="9">
        <v>1303</v>
      </c>
      <c r="I280" s="9">
        <v>1303</v>
      </c>
      <c r="J280" s="73" t="s">
        <v>523</v>
      </c>
      <c r="K280" s="9">
        <v>251</v>
      </c>
      <c r="L280" s="9">
        <v>251</v>
      </c>
      <c r="M280" s="73" t="s">
        <v>523</v>
      </c>
      <c r="N280" s="28">
        <v>335</v>
      </c>
      <c r="O280" s="28">
        <v>335</v>
      </c>
      <c r="P280" s="73" t="s">
        <v>2737</v>
      </c>
      <c r="Q280" s="28">
        <v>153</v>
      </c>
      <c r="R280" s="28">
        <v>153</v>
      </c>
      <c r="S280" s="73" t="s">
        <v>3054</v>
      </c>
      <c r="T280" s="28">
        <v>162</v>
      </c>
      <c r="U280" s="28">
        <v>162</v>
      </c>
      <c r="V280" s="348" t="s">
        <v>3054</v>
      </c>
      <c r="W280" s="180">
        <v>178</v>
      </c>
      <c r="X280" s="180">
        <v>178</v>
      </c>
      <c r="Y280" s="322" t="s">
        <v>3054</v>
      </c>
      <c r="Z280" s="540"/>
      <c r="AA280" s="540"/>
      <c r="AB280" s="540"/>
      <c r="AC280" s="540"/>
      <c r="AD280" s="540"/>
      <c r="AE280" s="540"/>
      <c r="AF280" s="9">
        <f t="shared" si="42"/>
        <v>2382</v>
      </c>
      <c r="AG280" s="9">
        <f t="shared" si="43"/>
        <v>2382</v>
      </c>
      <c r="AH280" s="26">
        <f>AF280/AG280</f>
        <v>1</v>
      </c>
      <c r="AI280" s="26">
        <f>+AH280/F280</f>
        <v>1</v>
      </c>
      <c r="AJ280" s="9" t="s">
        <v>4072</v>
      </c>
    </row>
    <row r="281" spans="1:36" ht="15.75" hidden="1" customHeight="1" x14ac:dyDescent="0.25">
      <c r="A281" s="9">
        <v>298</v>
      </c>
      <c r="B281" s="9" t="s">
        <v>443</v>
      </c>
      <c r="C281" s="9" t="s">
        <v>516</v>
      </c>
      <c r="D281" s="9" t="s">
        <v>16</v>
      </c>
      <c r="E281" s="59" t="s">
        <v>524</v>
      </c>
      <c r="F281" s="11">
        <v>1</v>
      </c>
      <c r="G281" s="9" t="s">
        <v>18</v>
      </c>
      <c r="H281" s="9">
        <v>105</v>
      </c>
      <c r="I281" s="9">
        <v>105</v>
      </c>
      <c r="J281" s="73" t="s">
        <v>525</v>
      </c>
      <c r="K281" s="9">
        <v>17</v>
      </c>
      <c r="L281" s="9">
        <v>17</v>
      </c>
      <c r="M281" s="73" t="s">
        <v>525</v>
      </c>
      <c r="N281" s="28">
        <v>83</v>
      </c>
      <c r="O281" s="28">
        <v>83</v>
      </c>
      <c r="P281" s="73" t="s">
        <v>2738</v>
      </c>
      <c r="Q281" s="28">
        <v>5</v>
      </c>
      <c r="R281" s="28">
        <v>5</v>
      </c>
      <c r="S281" s="73" t="s">
        <v>3055</v>
      </c>
      <c r="T281" s="445">
        <v>6</v>
      </c>
      <c r="U281" s="28">
        <v>6</v>
      </c>
      <c r="V281" s="348" t="s">
        <v>3055</v>
      </c>
      <c r="W281" s="180">
        <v>3</v>
      </c>
      <c r="X281" s="180">
        <v>3</v>
      </c>
      <c r="Y281" s="322" t="s">
        <v>3799</v>
      </c>
      <c r="Z281" s="540"/>
      <c r="AA281" s="540"/>
      <c r="AB281" s="540"/>
      <c r="AC281" s="540"/>
      <c r="AD281" s="540"/>
      <c r="AE281" s="540"/>
      <c r="AF281" s="9">
        <f t="shared" si="42"/>
        <v>219</v>
      </c>
      <c r="AG281" s="9">
        <f t="shared" si="43"/>
        <v>219</v>
      </c>
      <c r="AH281" s="26">
        <f>AF281/AG281</f>
        <v>1</v>
      </c>
      <c r="AI281" s="26">
        <f>+AH281/F281</f>
        <v>1</v>
      </c>
      <c r="AJ281" s="9" t="s">
        <v>4072</v>
      </c>
    </row>
    <row r="282" spans="1:36" ht="15.75" hidden="1" customHeight="1" x14ac:dyDescent="0.25">
      <c r="A282" s="9">
        <v>299</v>
      </c>
      <c r="B282" s="9" t="s">
        <v>443</v>
      </c>
      <c r="C282" s="9" t="s">
        <v>516</v>
      </c>
      <c r="D282" s="9" t="s">
        <v>16</v>
      </c>
      <c r="E282" s="59" t="s">
        <v>526</v>
      </c>
      <c r="F282" s="11">
        <v>1</v>
      </c>
      <c r="G282" s="9" t="s">
        <v>18</v>
      </c>
      <c r="H282" s="9">
        <v>1701</v>
      </c>
      <c r="I282" s="9">
        <v>1701</v>
      </c>
      <c r="J282" s="73" t="s">
        <v>527</v>
      </c>
      <c r="K282" s="9">
        <v>1282</v>
      </c>
      <c r="L282" s="9">
        <v>1282</v>
      </c>
      <c r="M282" s="73" t="s">
        <v>527</v>
      </c>
      <c r="N282" s="28">
        <v>1110</v>
      </c>
      <c r="O282" s="28">
        <v>1110</v>
      </c>
      <c r="P282" s="73" t="s">
        <v>2739</v>
      </c>
      <c r="Q282" s="28">
        <v>938</v>
      </c>
      <c r="R282" s="28">
        <v>938</v>
      </c>
      <c r="S282" s="73" t="s">
        <v>3056</v>
      </c>
      <c r="T282" s="28">
        <v>1607</v>
      </c>
      <c r="U282" s="28">
        <v>1607</v>
      </c>
      <c r="V282" s="348" t="s">
        <v>3056</v>
      </c>
      <c r="W282" s="180">
        <v>1663</v>
      </c>
      <c r="X282" s="180">
        <v>1663</v>
      </c>
      <c r="Y282" s="322" t="s">
        <v>3056</v>
      </c>
      <c r="Z282" s="540"/>
      <c r="AA282" s="540"/>
      <c r="AB282" s="540"/>
      <c r="AC282" s="540"/>
      <c r="AD282" s="540"/>
      <c r="AE282" s="540"/>
      <c r="AF282" s="9">
        <f t="shared" si="42"/>
        <v>8301</v>
      </c>
      <c r="AG282" s="9">
        <f t="shared" si="43"/>
        <v>8301</v>
      </c>
      <c r="AH282" s="26">
        <f>AF282/AG282</f>
        <v>1</v>
      </c>
      <c r="AI282" s="26">
        <f>+AH282/F282</f>
        <v>1</v>
      </c>
      <c r="AJ282" s="9" t="s">
        <v>4072</v>
      </c>
    </row>
    <row r="283" spans="1:36" ht="15.75" hidden="1" customHeight="1" x14ac:dyDescent="0.25">
      <c r="A283" s="9">
        <v>300</v>
      </c>
      <c r="B283" s="9" t="s">
        <v>443</v>
      </c>
      <c r="C283" s="9" t="s">
        <v>80</v>
      </c>
      <c r="D283" s="9" t="s">
        <v>16</v>
      </c>
      <c r="E283" s="59" t="s">
        <v>528</v>
      </c>
      <c r="F283" s="11">
        <v>1</v>
      </c>
      <c r="G283" s="9" t="s">
        <v>18</v>
      </c>
      <c r="H283" s="9">
        <v>252</v>
      </c>
      <c r="I283" s="9">
        <v>252</v>
      </c>
      <c r="J283" s="73" t="s">
        <v>529</v>
      </c>
      <c r="K283" s="9">
        <v>258</v>
      </c>
      <c r="L283" s="9">
        <v>258</v>
      </c>
      <c r="M283" s="73" t="s">
        <v>529</v>
      </c>
      <c r="N283" s="9">
        <v>287</v>
      </c>
      <c r="O283" s="9">
        <v>287</v>
      </c>
      <c r="P283" s="73" t="s">
        <v>2740</v>
      </c>
      <c r="Q283" s="9">
        <v>147</v>
      </c>
      <c r="R283" s="9">
        <v>147</v>
      </c>
      <c r="S283" s="73" t="s">
        <v>3057</v>
      </c>
      <c r="T283" s="277">
        <v>207</v>
      </c>
      <c r="U283" s="9">
        <v>207</v>
      </c>
      <c r="V283" s="315" t="s">
        <v>3057</v>
      </c>
      <c r="W283" s="5">
        <v>277</v>
      </c>
      <c r="X283" s="5">
        <v>277</v>
      </c>
      <c r="Y283" s="319" t="s">
        <v>3057</v>
      </c>
      <c r="AF283" s="9">
        <f t="shared" si="42"/>
        <v>1428</v>
      </c>
      <c r="AG283" s="9">
        <f t="shared" si="43"/>
        <v>1428</v>
      </c>
      <c r="AH283" s="26">
        <f>AF283/AG283</f>
        <v>1</v>
      </c>
      <c r="AI283" s="26">
        <f>+AH283/F283</f>
        <v>1</v>
      </c>
      <c r="AJ283" s="9" t="s">
        <v>4072</v>
      </c>
    </row>
    <row r="284" spans="1:36" ht="15.75" hidden="1" customHeight="1" x14ac:dyDescent="0.25">
      <c r="A284" s="9">
        <v>301</v>
      </c>
      <c r="B284" s="9" t="s">
        <v>443</v>
      </c>
      <c r="C284" s="9" t="s">
        <v>80</v>
      </c>
      <c r="D284" s="9" t="s">
        <v>16</v>
      </c>
      <c r="E284" s="59" t="s">
        <v>530</v>
      </c>
      <c r="F284" s="9">
        <v>12</v>
      </c>
      <c r="G284" s="9" t="s">
        <v>82</v>
      </c>
      <c r="H284" s="9">
        <v>1</v>
      </c>
      <c r="I284" s="14">
        <v>1</v>
      </c>
      <c r="J284" s="73" t="s">
        <v>531</v>
      </c>
      <c r="K284" s="15">
        <v>1</v>
      </c>
      <c r="L284" s="14">
        <v>1</v>
      </c>
      <c r="M284" s="73" t="s">
        <v>531</v>
      </c>
      <c r="N284" s="9">
        <v>1</v>
      </c>
      <c r="O284" s="14">
        <v>1</v>
      </c>
      <c r="P284" s="73" t="s">
        <v>2741</v>
      </c>
      <c r="Q284" s="9">
        <v>1</v>
      </c>
      <c r="R284" s="9">
        <v>1</v>
      </c>
      <c r="S284" s="73" t="s">
        <v>3058</v>
      </c>
      <c r="T284" s="277">
        <v>1</v>
      </c>
      <c r="U284" s="9">
        <v>1</v>
      </c>
      <c r="V284" s="315" t="s">
        <v>3058</v>
      </c>
      <c r="W284" s="5">
        <v>1</v>
      </c>
      <c r="X284" s="5">
        <v>1</v>
      </c>
      <c r="Y284" s="319" t="s">
        <v>3800</v>
      </c>
      <c r="AF284" s="9">
        <f t="shared" si="42"/>
        <v>6</v>
      </c>
      <c r="AG284" s="9">
        <f t="shared" si="43"/>
        <v>6</v>
      </c>
      <c r="AH284" s="26">
        <f>+AF284/AG284</f>
        <v>1</v>
      </c>
      <c r="AI284" s="26">
        <f>+AF284/F284</f>
        <v>0.5</v>
      </c>
      <c r="AJ284" s="9" t="s">
        <v>4072</v>
      </c>
    </row>
    <row r="285" spans="1:36" ht="15.75" hidden="1" customHeight="1" x14ac:dyDescent="0.25">
      <c r="A285" s="9">
        <v>302</v>
      </c>
      <c r="B285" s="9" t="s">
        <v>443</v>
      </c>
      <c r="C285" s="9" t="s">
        <v>80</v>
      </c>
      <c r="D285" s="9" t="s">
        <v>16</v>
      </c>
      <c r="E285" s="59" t="s">
        <v>83</v>
      </c>
      <c r="F285" s="11">
        <v>1</v>
      </c>
      <c r="G285" s="9" t="s">
        <v>18</v>
      </c>
      <c r="H285" s="15">
        <v>20</v>
      </c>
      <c r="I285" s="15">
        <v>20</v>
      </c>
      <c r="J285" s="73" t="s">
        <v>532</v>
      </c>
      <c r="K285" s="15">
        <v>20</v>
      </c>
      <c r="L285" s="9">
        <v>20</v>
      </c>
      <c r="M285" s="73" t="s">
        <v>532</v>
      </c>
      <c r="N285" s="9">
        <v>20</v>
      </c>
      <c r="O285" s="9">
        <v>20</v>
      </c>
      <c r="P285" s="73" t="s">
        <v>2742</v>
      </c>
      <c r="Q285" s="9">
        <v>11</v>
      </c>
      <c r="R285" s="9">
        <v>11</v>
      </c>
      <c r="S285" s="73" t="s">
        <v>3059</v>
      </c>
      <c r="T285" s="277">
        <v>4</v>
      </c>
      <c r="U285" s="9">
        <v>4</v>
      </c>
      <c r="V285" s="315" t="s">
        <v>3059</v>
      </c>
      <c r="W285" s="5">
        <v>10</v>
      </c>
      <c r="X285" s="5">
        <v>10</v>
      </c>
      <c r="Y285" s="319" t="s">
        <v>3059</v>
      </c>
      <c r="AF285" s="9">
        <f t="shared" si="42"/>
        <v>85</v>
      </c>
      <c r="AG285" s="9">
        <f t="shared" si="43"/>
        <v>85</v>
      </c>
      <c r="AH285" s="26">
        <f>AF285/AG285</f>
        <v>1</v>
      </c>
      <c r="AI285" s="26">
        <f>+AH285/F285</f>
        <v>1</v>
      </c>
      <c r="AJ285" s="9" t="s">
        <v>4072</v>
      </c>
    </row>
    <row r="286" spans="1:36" ht="15.75" hidden="1" customHeight="1" x14ac:dyDescent="0.25">
      <c r="A286" s="9">
        <v>303</v>
      </c>
      <c r="B286" s="9" t="s">
        <v>443</v>
      </c>
      <c r="C286" s="9" t="s">
        <v>80</v>
      </c>
      <c r="D286" s="9" t="s">
        <v>16</v>
      </c>
      <c r="E286" s="59" t="s">
        <v>533</v>
      </c>
      <c r="F286" s="9">
        <v>1</v>
      </c>
      <c r="G286" s="9" t="s">
        <v>89</v>
      </c>
      <c r="H286" s="14">
        <v>0</v>
      </c>
      <c r="I286" s="14">
        <v>0</v>
      </c>
      <c r="J286" s="83" t="s">
        <v>26</v>
      </c>
      <c r="K286" s="14">
        <v>0</v>
      </c>
      <c r="L286" s="14">
        <v>0</v>
      </c>
      <c r="M286" s="83" t="s">
        <v>26</v>
      </c>
      <c r="N286" s="14">
        <v>0</v>
      </c>
      <c r="O286" s="14">
        <v>0</v>
      </c>
      <c r="P286" s="83" t="s">
        <v>26</v>
      </c>
      <c r="Q286" s="14">
        <v>0</v>
      </c>
      <c r="R286" s="14">
        <v>0</v>
      </c>
      <c r="S286" s="83" t="s">
        <v>26</v>
      </c>
      <c r="T286" s="276">
        <v>0</v>
      </c>
      <c r="U286" s="14">
        <v>0</v>
      </c>
      <c r="V286" s="83" t="s">
        <v>26</v>
      </c>
      <c r="W286" s="68">
        <v>0</v>
      </c>
      <c r="X286" s="68">
        <v>0</v>
      </c>
      <c r="Y286" s="355"/>
      <c r="AF286" s="28">
        <f t="shared" si="42"/>
        <v>0</v>
      </c>
      <c r="AG286" s="28">
        <f t="shared" si="43"/>
        <v>0</v>
      </c>
      <c r="AH286" s="26" t="e">
        <f>+AF286/AG286</f>
        <v>#DIV/0!</v>
      </c>
      <c r="AI286" s="26">
        <f>+AF286/F286</f>
        <v>0</v>
      </c>
      <c r="AJ286" s="9" t="s">
        <v>4070</v>
      </c>
    </row>
    <row r="287" spans="1:36" ht="15.75" hidden="1" customHeight="1" x14ac:dyDescent="0.25">
      <c r="A287" s="9">
        <v>304</v>
      </c>
      <c r="B287" s="9" t="s">
        <v>534</v>
      </c>
      <c r="C287" s="9" t="s">
        <v>535</v>
      </c>
      <c r="D287" s="9" t="s">
        <v>16</v>
      </c>
      <c r="E287" s="324" t="s">
        <v>536</v>
      </c>
      <c r="F287" s="11">
        <v>1</v>
      </c>
      <c r="G287" s="9" t="s">
        <v>18</v>
      </c>
      <c r="H287" s="9">
        <v>1</v>
      </c>
      <c r="I287" s="9">
        <v>1</v>
      </c>
      <c r="J287" s="70" t="s">
        <v>1198</v>
      </c>
      <c r="K287" s="9">
        <v>0</v>
      </c>
      <c r="L287" s="9">
        <v>0</v>
      </c>
      <c r="M287" s="84"/>
      <c r="N287" s="9">
        <v>10</v>
      </c>
      <c r="O287" s="9">
        <v>10</v>
      </c>
      <c r="P287" s="85" t="s">
        <v>2951</v>
      </c>
      <c r="Q287" s="9">
        <v>3</v>
      </c>
      <c r="R287" s="9">
        <v>3</v>
      </c>
      <c r="S287" s="73" t="s">
        <v>3061</v>
      </c>
      <c r="T287" s="37">
        <v>1</v>
      </c>
      <c r="U287" s="5">
        <v>1</v>
      </c>
      <c r="V287" s="59" t="s">
        <v>3574</v>
      </c>
      <c r="W287" s="5">
        <v>2</v>
      </c>
      <c r="X287" s="5">
        <v>2</v>
      </c>
      <c r="Y287" s="59" t="s">
        <v>3806</v>
      </c>
      <c r="Z287" s="59"/>
      <c r="AA287" s="59"/>
      <c r="AB287" s="59"/>
      <c r="AC287" s="59"/>
      <c r="AD287" s="59"/>
      <c r="AE287" s="59"/>
      <c r="AF287" s="9">
        <f t="shared" si="42"/>
        <v>17</v>
      </c>
      <c r="AG287" s="9">
        <f t="shared" si="43"/>
        <v>17</v>
      </c>
      <c r="AH287" s="26">
        <f>AF287/AG287</f>
        <v>1</v>
      </c>
      <c r="AI287" s="26">
        <f>+AH287/F287</f>
        <v>1</v>
      </c>
      <c r="AJ287" s="9" t="s">
        <v>4072</v>
      </c>
    </row>
    <row r="288" spans="1:36" ht="15.75" hidden="1" customHeight="1" x14ac:dyDescent="0.25">
      <c r="A288" s="9">
        <v>305</v>
      </c>
      <c r="B288" s="9" t="s">
        <v>534</v>
      </c>
      <c r="C288" s="9" t="s">
        <v>535</v>
      </c>
      <c r="D288" s="9" t="s">
        <v>16</v>
      </c>
      <c r="E288" s="324" t="s">
        <v>537</v>
      </c>
      <c r="F288" s="11">
        <v>1</v>
      </c>
      <c r="G288" s="9" t="s">
        <v>18</v>
      </c>
      <c r="H288" s="9">
        <v>2</v>
      </c>
      <c r="I288" s="9">
        <v>2</v>
      </c>
      <c r="J288" s="70" t="s">
        <v>1199</v>
      </c>
      <c r="K288" s="9">
        <v>3</v>
      </c>
      <c r="L288" s="9">
        <v>3</v>
      </c>
      <c r="M288" s="84" t="s">
        <v>559</v>
      </c>
      <c r="N288" s="9">
        <v>9</v>
      </c>
      <c r="O288" s="9">
        <v>9</v>
      </c>
      <c r="P288" s="85" t="s">
        <v>2952</v>
      </c>
      <c r="Q288" s="9">
        <v>7</v>
      </c>
      <c r="R288" s="9">
        <v>7</v>
      </c>
      <c r="S288" s="73" t="s">
        <v>3062</v>
      </c>
      <c r="T288" s="5">
        <v>9</v>
      </c>
      <c r="U288" s="5">
        <v>9</v>
      </c>
      <c r="V288" s="59" t="s">
        <v>3575</v>
      </c>
      <c r="W288" s="5">
        <v>9</v>
      </c>
      <c r="X288" s="5">
        <v>9</v>
      </c>
      <c r="Y288" s="59" t="s">
        <v>3575</v>
      </c>
      <c r="Z288" s="59"/>
      <c r="AA288" s="59"/>
      <c r="AB288" s="59"/>
      <c r="AC288" s="59"/>
      <c r="AD288" s="59"/>
      <c r="AE288" s="59"/>
      <c r="AF288" s="9">
        <f t="shared" si="42"/>
        <v>39</v>
      </c>
      <c r="AG288" s="9">
        <f t="shared" si="43"/>
        <v>39</v>
      </c>
      <c r="AH288" s="26">
        <f>AF288/AG288</f>
        <v>1</v>
      </c>
      <c r="AI288" s="26">
        <f>+AH288/F288</f>
        <v>1</v>
      </c>
      <c r="AJ288" s="9" t="s">
        <v>4072</v>
      </c>
    </row>
    <row r="289" spans="1:36" ht="15.75" hidden="1" customHeight="1" x14ac:dyDescent="0.25">
      <c r="A289" s="9">
        <v>306</v>
      </c>
      <c r="B289" s="9" t="s">
        <v>534</v>
      </c>
      <c r="C289" s="9" t="s">
        <v>535</v>
      </c>
      <c r="D289" s="9" t="s">
        <v>16</v>
      </c>
      <c r="E289" s="324" t="s">
        <v>538</v>
      </c>
      <c r="F289" s="11">
        <v>1</v>
      </c>
      <c r="G289" s="9" t="s">
        <v>18</v>
      </c>
      <c r="H289" s="9">
        <v>4</v>
      </c>
      <c r="I289" s="9">
        <v>4</v>
      </c>
      <c r="J289" s="70" t="s">
        <v>1201</v>
      </c>
      <c r="K289" s="9">
        <v>7</v>
      </c>
      <c r="L289" s="9">
        <v>7</v>
      </c>
      <c r="M289" s="84" t="s">
        <v>561</v>
      </c>
      <c r="N289" s="9">
        <v>2</v>
      </c>
      <c r="O289" s="9">
        <v>2</v>
      </c>
      <c r="P289" s="85" t="s">
        <v>2953</v>
      </c>
      <c r="Q289" s="9">
        <v>4</v>
      </c>
      <c r="R289" s="9">
        <v>4</v>
      </c>
      <c r="S289" s="73" t="s">
        <v>3063</v>
      </c>
      <c r="T289" s="5">
        <v>1</v>
      </c>
      <c r="U289" s="5">
        <v>1</v>
      </c>
      <c r="V289" s="59" t="s">
        <v>3576</v>
      </c>
      <c r="W289" s="5">
        <v>2</v>
      </c>
      <c r="X289" s="5">
        <v>2</v>
      </c>
      <c r="Y289" s="59" t="s">
        <v>3807</v>
      </c>
      <c r="Z289" s="59"/>
      <c r="AA289" s="59"/>
      <c r="AB289" s="59"/>
      <c r="AC289" s="59"/>
      <c r="AD289" s="59"/>
      <c r="AE289" s="59"/>
      <c r="AF289" s="9">
        <f t="shared" si="42"/>
        <v>20</v>
      </c>
      <c r="AG289" s="9">
        <f t="shared" si="43"/>
        <v>20</v>
      </c>
      <c r="AH289" s="26">
        <f>AF289/AG289</f>
        <v>1</v>
      </c>
      <c r="AI289" s="26">
        <f>+AH289/F289</f>
        <v>1</v>
      </c>
      <c r="AJ289" s="9" t="s">
        <v>4072</v>
      </c>
    </row>
    <row r="290" spans="1:36" ht="15.75" hidden="1" customHeight="1" x14ac:dyDescent="0.25">
      <c r="A290" s="9">
        <v>307</v>
      </c>
      <c r="B290" s="9" t="s">
        <v>534</v>
      </c>
      <c r="C290" s="9" t="s">
        <v>539</v>
      </c>
      <c r="D290" s="9" t="s">
        <v>16</v>
      </c>
      <c r="E290" s="325" t="s">
        <v>540</v>
      </c>
      <c r="F290" s="11">
        <v>1</v>
      </c>
      <c r="G290" s="9" t="s">
        <v>18</v>
      </c>
      <c r="H290" s="9">
        <v>2</v>
      </c>
      <c r="I290" s="9">
        <v>2</v>
      </c>
      <c r="J290" s="70" t="s">
        <v>1205</v>
      </c>
      <c r="K290" s="9">
        <v>0</v>
      </c>
      <c r="L290" s="9">
        <v>0</v>
      </c>
      <c r="M290" s="84"/>
      <c r="N290" s="9">
        <v>0</v>
      </c>
      <c r="O290" s="9">
        <v>0</v>
      </c>
      <c r="P290" s="85" t="s">
        <v>2954</v>
      </c>
      <c r="Q290" s="9">
        <v>0</v>
      </c>
      <c r="R290" s="9">
        <v>0</v>
      </c>
      <c r="S290" s="61"/>
      <c r="T290" s="5">
        <v>1</v>
      </c>
      <c r="U290" s="5">
        <v>1</v>
      </c>
      <c r="V290" s="59" t="s">
        <v>3577</v>
      </c>
      <c r="W290" s="52">
        <v>0</v>
      </c>
      <c r="X290" s="52">
        <v>0</v>
      </c>
      <c r="Y290" s="59" t="s">
        <v>3808</v>
      </c>
      <c r="Z290" s="59"/>
      <c r="AA290" s="59"/>
      <c r="AB290" s="59"/>
      <c r="AC290" s="59"/>
      <c r="AD290" s="59"/>
      <c r="AE290" s="59"/>
      <c r="AF290" s="9">
        <f t="shared" si="42"/>
        <v>3</v>
      </c>
      <c r="AG290" s="9">
        <f t="shared" si="43"/>
        <v>3</v>
      </c>
      <c r="AH290" s="26">
        <f>AF290/AG290</f>
        <v>1</v>
      </c>
      <c r="AI290" s="26">
        <f>+AH290/F290</f>
        <v>1</v>
      </c>
      <c r="AJ290" s="9" t="s">
        <v>4072</v>
      </c>
    </row>
    <row r="291" spans="1:36" ht="15.75" hidden="1" customHeight="1" x14ac:dyDescent="0.25">
      <c r="A291" s="9">
        <v>308</v>
      </c>
      <c r="B291" s="9" t="s">
        <v>534</v>
      </c>
      <c r="C291" s="9" t="s">
        <v>539</v>
      </c>
      <c r="D291" s="9" t="s">
        <v>16</v>
      </c>
      <c r="E291" s="325" t="s">
        <v>541</v>
      </c>
      <c r="F291" s="11">
        <v>1</v>
      </c>
      <c r="G291" s="9" t="s">
        <v>18</v>
      </c>
      <c r="H291" s="9">
        <v>3</v>
      </c>
      <c r="I291" s="9">
        <v>3</v>
      </c>
      <c r="J291" s="70" t="s">
        <v>1206</v>
      </c>
      <c r="K291" s="9">
        <v>18</v>
      </c>
      <c r="L291" s="9">
        <v>18</v>
      </c>
      <c r="M291" s="84" t="s">
        <v>564</v>
      </c>
      <c r="N291" s="9">
        <v>0</v>
      </c>
      <c r="O291" s="9">
        <v>0</v>
      </c>
      <c r="P291" s="85" t="s">
        <v>2955</v>
      </c>
      <c r="Q291" s="9">
        <v>0</v>
      </c>
      <c r="R291" s="9">
        <v>0</v>
      </c>
      <c r="S291" s="61"/>
      <c r="T291" s="5">
        <v>2</v>
      </c>
      <c r="U291" s="5">
        <v>2</v>
      </c>
      <c r="V291" s="59" t="s">
        <v>3578</v>
      </c>
      <c r="W291" s="52">
        <v>0</v>
      </c>
      <c r="X291" s="52">
        <v>0</v>
      </c>
      <c r="Y291" s="59" t="s">
        <v>2955</v>
      </c>
      <c r="Z291" s="59"/>
      <c r="AA291" s="59"/>
      <c r="AB291" s="59"/>
      <c r="AC291" s="59"/>
      <c r="AD291" s="59"/>
      <c r="AE291" s="59"/>
      <c r="AF291" s="9">
        <f t="shared" si="42"/>
        <v>23</v>
      </c>
      <c r="AG291" s="9">
        <f t="shared" si="43"/>
        <v>23</v>
      </c>
      <c r="AH291" s="26">
        <f>AF291/AG291</f>
        <v>1</v>
      </c>
      <c r="AI291" s="26">
        <f>+AH291/F291</f>
        <v>1</v>
      </c>
      <c r="AJ291" s="9" t="s">
        <v>4072</v>
      </c>
    </row>
    <row r="292" spans="1:36" ht="15.75" hidden="1" customHeight="1" x14ac:dyDescent="0.25">
      <c r="A292" s="9">
        <v>309</v>
      </c>
      <c r="B292" s="9" t="s">
        <v>534</v>
      </c>
      <c r="C292" s="9" t="s">
        <v>539</v>
      </c>
      <c r="D292" s="9" t="s">
        <v>16</v>
      </c>
      <c r="E292" s="324" t="s">
        <v>542</v>
      </c>
      <c r="F292" s="9">
        <v>12</v>
      </c>
      <c r="G292" s="9" t="s">
        <v>79</v>
      </c>
      <c r="H292" s="9">
        <v>1</v>
      </c>
      <c r="I292" s="12">
        <v>1</v>
      </c>
      <c r="J292" s="70" t="s">
        <v>1208</v>
      </c>
      <c r="K292" s="9">
        <v>1</v>
      </c>
      <c r="L292" s="14">
        <v>1</v>
      </c>
      <c r="M292" s="84" t="s">
        <v>566</v>
      </c>
      <c r="N292" s="9">
        <v>1</v>
      </c>
      <c r="O292" s="14">
        <v>1</v>
      </c>
      <c r="P292" s="85" t="s">
        <v>2956</v>
      </c>
      <c r="Q292" s="9">
        <v>1</v>
      </c>
      <c r="R292" s="9">
        <v>1</v>
      </c>
      <c r="S292" s="73" t="s">
        <v>2956</v>
      </c>
      <c r="T292" s="5">
        <v>1</v>
      </c>
      <c r="U292" s="5">
        <v>1</v>
      </c>
      <c r="V292" s="59" t="s">
        <v>2956</v>
      </c>
      <c r="W292" s="5">
        <v>1</v>
      </c>
      <c r="X292" s="5">
        <v>1</v>
      </c>
      <c r="Y292" s="59" t="s">
        <v>2956</v>
      </c>
      <c r="Z292" s="59"/>
      <c r="AA292" s="59"/>
      <c r="AB292" s="59"/>
      <c r="AC292" s="59"/>
      <c r="AD292" s="59"/>
      <c r="AE292" s="59"/>
      <c r="AF292" s="9">
        <f t="shared" si="42"/>
        <v>6</v>
      </c>
      <c r="AG292" s="9">
        <f t="shared" si="43"/>
        <v>6</v>
      </c>
      <c r="AH292" s="26">
        <f>+AF292/AG292</f>
        <v>1</v>
      </c>
      <c r="AI292" s="26">
        <f>+AF292/F292</f>
        <v>0.5</v>
      </c>
      <c r="AJ292" s="9" t="s">
        <v>4072</v>
      </c>
    </row>
    <row r="293" spans="1:36" ht="15.75" hidden="1" customHeight="1" x14ac:dyDescent="0.25">
      <c r="A293" s="9">
        <v>310</v>
      </c>
      <c r="B293" s="9" t="s">
        <v>534</v>
      </c>
      <c r="C293" s="9" t="s">
        <v>543</v>
      </c>
      <c r="D293" s="9" t="s">
        <v>16</v>
      </c>
      <c r="E293" s="324" t="s">
        <v>544</v>
      </c>
      <c r="F293" s="11">
        <v>1</v>
      </c>
      <c r="G293" s="9" t="s">
        <v>18</v>
      </c>
      <c r="H293" s="9">
        <v>1</v>
      </c>
      <c r="I293" s="9">
        <v>1</v>
      </c>
      <c r="J293" s="70" t="s">
        <v>1202</v>
      </c>
      <c r="K293" s="9">
        <v>14</v>
      </c>
      <c r="L293" s="9">
        <v>14</v>
      </c>
      <c r="M293" s="84" t="s">
        <v>562</v>
      </c>
      <c r="N293" s="9">
        <v>31</v>
      </c>
      <c r="O293" s="9">
        <v>31</v>
      </c>
      <c r="P293" s="85" t="s">
        <v>2957</v>
      </c>
      <c r="Q293" s="9">
        <v>1</v>
      </c>
      <c r="R293" s="9">
        <v>1</v>
      </c>
      <c r="S293" s="73" t="s">
        <v>3064</v>
      </c>
      <c r="T293" s="5">
        <v>6</v>
      </c>
      <c r="U293" s="5">
        <v>6</v>
      </c>
      <c r="V293" s="59" t="s">
        <v>3579</v>
      </c>
      <c r="W293" s="5">
        <v>0</v>
      </c>
      <c r="X293" s="5">
        <v>0</v>
      </c>
      <c r="Y293" s="59" t="s">
        <v>3809</v>
      </c>
      <c r="Z293" s="59"/>
      <c r="AA293" s="59"/>
      <c r="AB293" s="59"/>
      <c r="AC293" s="59"/>
      <c r="AD293" s="59"/>
      <c r="AE293" s="59"/>
      <c r="AF293" s="9">
        <f t="shared" si="42"/>
        <v>53</v>
      </c>
      <c r="AG293" s="9">
        <f t="shared" si="43"/>
        <v>53</v>
      </c>
      <c r="AH293" s="26">
        <f t="shared" ref="AH293:AH302" si="44">AF293/AG293</f>
        <v>1</v>
      </c>
      <c r="AI293" s="26">
        <f t="shared" ref="AI293:AI302" si="45">+AH293/F293</f>
        <v>1</v>
      </c>
      <c r="AJ293" s="9" t="s">
        <v>4072</v>
      </c>
    </row>
    <row r="294" spans="1:36" ht="15.75" hidden="1" customHeight="1" x14ac:dyDescent="0.25">
      <c r="A294" s="9">
        <v>311</v>
      </c>
      <c r="B294" s="9" t="s">
        <v>534</v>
      </c>
      <c r="C294" s="9" t="s">
        <v>543</v>
      </c>
      <c r="D294" s="9" t="s">
        <v>16</v>
      </c>
      <c r="E294" s="324" t="s">
        <v>545</v>
      </c>
      <c r="F294" s="11">
        <v>1</v>
      </c>
      <c r="G294" s="9" t="s">
        <v>18</v>
      </c>
      <c r="H294" s="9">
        <v>0</v>
      </c>
      <c r="I294" s="9">
        <v>0</v>
      </c>
      <c r="J294" s="70"/>
      <c r="K294" s="9">
        <v>19</v>
      </c>
      <c r="L294" s="9">
        <v>19</v>
      </c>
      <c r="M294" s="84" t="s">
        <v>2588</v>
      </c>
      <c r="N294" s="9">
        <v>26</v>
      </c>
      <c r="O294" s="9">
        <v>26</v>
      </c>
      <c r="P294" s="85" t="s">
        <v>2958</v>
      </c>
      <c r="Q294" s="9">
        <v>15</v>
      </c>
      <c r="R294" s="9">
        <v>15</v>
      </c>
      <c r="S294" s="73" t="s">
        <v>3065</v>
      </c>
      <c r="T294" s="5">
        <v>7</v>
      </c>
      <c r="U294" s="5">
        <v>7</v>
      </c>
      <c r="V294" s="59" t="s">
        <v>3580</v>
      </c>
      <c r="W294" s="5">
        <v>9</v>
      </c>
      <c r="X294" s="5">
        <v>9</v>
      </c>
      <c r="Y294" s="59" t="s">
        <v>3810</v>
      </c>
      <c r="Z294" s="59"/>
      <c r="AA294" s="59"/>
      <c r="AB294" s="59"/>
      <c r="AC294" s="59"/>
      <c r="AD294" s="59"/>
      <c r="AE294" s="59"/>
      <c r="AF294" s="9">
        <f t="shared" si="42"/>
        <v>76</v>
      </c>
      <c r="AG294" s="9">
        <f t="shared" si="43"/>
        <v>76</v>
      </c>
      <c r="AH294" s="26">
        <f t="shared" si="44"/>
        <v>1</v>
      </c>
      <c r="AI294" s="26">
        <f t="shared" si="45"/>
        <v>1</v>
      </c>
      <c r="AJ294" s="9" t="s">
        <v>4072</v>
      </c>
    </row>
    <row r="295" spans="1:36" ht="15.75" hidden="1" customHeight="1" x14ac:dyDescent="0.25">
      <c r="A295" s="9">
        <v>312</v>
      </c>
      <c r="B295" s="9" t="s">
        <v>534</v>
      </c>
      <c r="C295" s="9" t="s">
        <v>543</v>
      </c>
      <c r="D295" s="9" t="s">
        <v>16</v>
      </c>
      <c r="E295" s="324" t="s">
        <v>546</v>
      </c>
      <c r="F295" s="11">
        <v>1</v>
      </c>
      <c r="G295" s="9" t="s">
        <v>18</v>
      </c>
      <c r="H295" s="9">
        <v>1</v>
      </c>
      <c r="I295" s="9">
        <v>1</v>
      </c>
      <c r="J295" s="70" t="s">
        <v>1207</v>
      </c>
      <c r="K295" s="9">
        <v>2</v>
      </c>
      <c r="L295" s="9">
        <v>2</v>
      </c>
      <c r="M295" s="84" t="s">
        <v>565</v>
      </c>
      <c r="N295" s="9">
        <v>2</v>
      </c>
      <c r="O295" s="9">
        <v>2</v>
      </c>
      <c r="P295" s="85" t="s">
        <v>2959</v>
      </c>
      <c r="Q295" s="9">
        <v>1</v>
      </c>
      <c r="R295" s="9">
        <v>1</v>
      </c>
      <c r="S295" s="73" t="s">
        <v>3066</v>
      </c>
      <c r="T295" s="5">
        <v>1</v>
      </c>
      <c r="U295" s="5">
        <v>1</v>
      </c>
      <c r="V295" s="59" t="s">
        <v>3066</v>
      </c>
      <c r="W295" s="5">
        <v>3</v>
      </c>
      <c r="X295" s="5">
        <v>3</v>
      </c>
      <c r="Y295" s="59" t="s">
        <v>3811</v>
      </c>
      <c r="Z295" s="59"/>
      <c r="AA295" s="59"/>
      <c r="AB295" s="59"/>
      <c r="AC295" s="59"/>
      <c r="AD295" s="59"/>
      <c r="AE295" s="59"/>
      <c r="AF295" s="9">
        <f t="shared" si="42"/>
        <v>10</v>
      </c>
      <c r="AG295" s="9">
        <f t="shared" si="43"/>
        <v>10</v>
      </c>
      <c r="AH295" s="26">
        <f t="shared" si="44"/>
        <v>1</v>
      </c>
      <c r="AI295" s="26">
        <f t="shared" si="45"/>
        <v>1</v>
      </c>
      <c r="AJ295" s="9" t="s">
        <v>4072</v>
      </c>
    </row>
    <row r="296" spans="1:36" ht="15.75" hidden="1" customHeight="1" x14ac:dyDescent="0.25">
      <c r="A296" s="9">
        <v>313</v>
      </c>
      <c r="B296" s="9" t="s">
        <v>534</v>
      </c>
      <c r="C296" s="9" t="s">
        <v>547</v>
      </c>
      <c r="D296" s="9" t="s">
        <v>16</v>
      </c>
      <c r="E296" s="324" t="s">
        <v>548</v>
      </c>
      <c r="F296" s="11">
        <v>1</v>
      </c>
      <c r="G296" s="9" t="s">
        <v>18</v>
      </c>
      <c r="H296" s="9">
        <v>1</v>
      </c>
      <c r="I296" s="9">
        <v>1</v>
      </c>
      <c r="J296" s="70" t="s">
        <v>1203</v>
      </c>
      <c r="K296" s="9">
        <v>0</v>
      </c>
      <c r="L296" s="9">
        <v>0</v>
      </c>
      <c r="M296" s="84"/>
      <c r="N296" s="9">
        <v>2</v>
      </c>
      <c r="O296" s="9">
        <v>2</v>
      </c>
      <c r="P296" s="85" t="s">
        <v>2960</v>
      </c>
      <c r="Q296" s="9">
        <v>4</v>
      </c>
      <c r="R296" s="9">
        <v>4</v>
      </c>
      <c r="S296" s="73" t="s">
        <v>3067</v>
      </c>
      <c r="T296" s="5">
        <v>2</v>
      </c>
      <c r="U296" s="5">
        <v>2</v>
      </c>
      <c r="V296" s="59" t="s">
        <v>2960</v>
      </c>
      <c r="W296" s="5">
        <v>13</v>
      </c>
      <c r="X296" s="5">
        <v>13</v>
      </c>
      <c r="Y296" s="59" t="s">
        <v>3812</v>
      </c>
      <c r="Z296" s="59"/>
      <c r="AA296" s="59"/>
      <c r="AB296" s="59"/>
      <c r="AC296" s="59"/>
      <c r="AD296" s="59"/>
      <c r="AE296" s="59"/>
      <c r="AF296" s="9">
        <f t="shared" si="42"/>
        <v>22</v>
      </c>
      <c r="AG296" s="9">
        <f t="shared" si="43"/>
        <v>22</v>
      </c>
      <c r="AH296" s="26">
        <f t="shared" si="44"/>
        <v>1</v>
      </c>
      <c r="AI296" s="26">
        <f t="shared" si="45"/>
        <v>1</v>
      </c>
      <c r="AJ296" s="9" t="s">
        <v>4072</v>
      </c>
    </row>
    <row r="297" spans="1:36" ht="15.75" hidden="1" customHeight="1" x14ac:dyDescent="0.25">
      <c r="A297" s="9">
        <v>314</v>
      </c>
      <c r="B297" s="9" t="s">
        <v>534</v>
      </c>
      <c r="C297" s="9" t="s">
        <v>547</v>
      </c>
      <c r="D297" s="9" t="s">
        <v>16</v>
      </c>
      <c r="E297" s="324" t="s">
        <v>549</v>
      </c>
      <c r="F297" s="11">
        <v>1</v>
      </c>
      <c r="G297" s="9" t="s">
        <v>18</v>
      </c>
      <c r="H297" s="15">
        <v>3</v>
      </c>
      <c r="I297" s="9">
        <v>3</v>
      </c>
      <c r="J297" s="70" t="s">
        <v>1209</v>
      </c>
      <c r="K297" s="19">
        <v>3</v>
      </c>
      <c r="L297" s="9">
        <v>3</v>
      </c>
      <c r="M297" s="84" t="s">
        <v>567</v>
      </c>
      <c r="N297" s="9">
        <v>4</v>
      </c>
      <c r="O297" s="9">
        <v>4</v>
      </c>
      <c r="P297" s="85" t="s">
        <v>2961</v>
      </c>
      <c r="Q297" s="9">
        <v>3</v>
      </c>
      <c r="R297" s="9">
        <v>3</v>
      </c>
      <c r="S297" s="73" t="s">
        <v>3286</v>
      </c>
      <c r="T297" s="5">
        <v>1</v>
      </c>
      <c r="U297" s="5">
        <v>1</v>
      </c>
      <c r="V297" s="59" t="s">
        <v>3581</v>
      </c>
      <c r="W297" s="52">
        <v>4</v>
      </c>
      <c r="X297" s="52">
        <v>4</v>
      </c>
      <c r="Y297" s="59" t="s">
        <v>3813</v>
      </c>
      <c r="Z297" s="59"/>
      <c r="AA297" s="59"/>
      <c r="AB297" s="59"/>
      <c r="AC297" s="59"/>
      <c r="AD297" s="59"/>
      <c r="AE297" s="59"/>
      <c r="AF297" s="9">
        <f t="shared" si="42"/>
        <v>18</v>
      </c>
      <c r="AG297" s="9">
        <f t="shared" si="43"/>
        <v>18</v>
      </c>
      <c r="AH297" s="26">
        <f t="shared" si="44"/>
        <v>1</v>
      </c>
      <c r="AI297" s="26">
        <f t="shared" si="45"/>
        <v>1</v>
      </c>
      <c r="AJ297" s="9" t="s">
        <v>4072</v>
      </c>
    </row>
    <row r="298" spans="1:36" ht="15.75" hidden="1" customHeight="1" x14ac:dyDescent="0.25">
      <c r="A298" s="9">
        <v>316</v>
      </c>
      <c r="B298" s="9" t="s">
        <v>534</v>
      </c>
      <c r="C298" s="9" t="s">
        <v>550</v>
      </c>
      <c r="D298" s="9" t="s">
        <v>16</v>
      </c>
      <c r="E298" s="324" t="s">
        <v>551</v>
      </c>
      <c r="F298" s="11">
        <v>1</v>
      </c>
      <c r="G298" s="9" t="s">
        <v>18</v>
      </c>
      <c r="H298" s="9">
        <v>3</v>
      </c>
      <c r="I298" s="9">
        <v>3</v>
      </c>
      <c r="J298" s="70" t="s">
        <v>1200</v>
      </c>
      <c r="K298" s="9">
        <v>3</v>
      </c>
      <c r="L298" s="9">
        <v>3</v>
      </c>
      <c r="M298" s="84" t="s">
        <v>560</v>
      </c>
      <c r="N298" s="9">
        <v>2</v>
      </c>
      <c r="O298" s="9">
        <v>2</v>
      </c>
      <c r="P298" s="85" t="s">
        <v>2962</v>
      </c>
      <c r="Q298" s="9">
        <v>2</v>
      </c>
      <c r="R298" s="9">
        <v>2</v>
      </c>
      <c r="S298" s="61" t="s">
        <v>2962</v>
      </c>
      <c r="T298" s="152">
        <v>3</v>
      </c>
      <c r="U298" s="5">
        <v>3</v>
      </c>
      <c r="V298" s="59" t="s">
        <v>3582</v>
      </c>
      <c r="W298" s="5">
        <v>2</v>
      </c>
      <c r="X298" s="5">
        <v>2</v>
      </c>
      <c r="Y298" s="59" t="s">
        <v>2962</v>
      </c>
      <c r="Z298" s="59"/>
      <c r="AA298" s="59"/>
      <c r="AB298" s="59"/>
      <c r="AC298" s="59"/>
      <c r="AD298" s="59"/>
      <c r="AE298" s="59"/>
      <c r="AF298" s="9">
        <f t="shared" si="42"/>
        <v>15</v>
      </c>
      <c r="AG298" s="9">
        <f t="shared" si="43"/>
        <v>15</v>
      </c>
      <c r="AH298" s="26">
        <f t="shared" si="44"/>
        <v>1</v>
      </c>
      <c r="AI298" s="26">
        <f t="shared" si="45"/>
        <v>1</v>
      </c>
      <c r="AJ298" s="9" t="s">
        <v>4072</v>
      </c>
    </row>
    <row r="299" spans="1:36" ht="15.75" hidden="1" customHeight="1" x14ac:dyDescent="0.25">
      <c r="A299" s="9">
        <v>318</v>
      </c>
      <c r="B299" s="9" t="s">
        <v>534</v>
      </c>
      <c r="C299" s="9" t="s">
        <v>550</v>
      </c>
      <c r="D299" s="9" t="s">
        <v>16</v>
      </c>
      <c r="E299" s="324" t="s">
        <v>552</v>
      </c>
      <c r="F299" s="11">
        <v>1</v>
      </c>
      <c r="G299" s="9" t="s">
        <v>18</v>
      </c>
      <c r="H299" s="9">
        <v>24</v>
      </c>
      <c r="I299" s="9">
        <v>24</v>
      </c>
      <c r="J299" s="70" t="s">
        <v>1204</v>
      </c>
      <c r="K299" s="9">
        <v>63</v>
      </c>
      <c r="L299" s="9">
        <v>63</v>
      </c>
      <c r="M299" s="84" t="s">
        <v>563</v>
      </c>
      <c r="N299" s="9">
        <v>56</v>
      </c>
      <c r="O299" s="9">
        <v>56</v>
      </c>
      <c r="P299" s="85" t="s">
        <v>2963</v>
      </c>
      <c r="Q299" s="9">
        <v>36</v>
      </c>
      <c r="R299" s="9">
        <v>36</v>
      </c>
      <c r="S299" s="73" t="s">
        <v>3068</v>
      </c>
      <c r="T299" s="5">
        <v>52</v>
      </c>
      <c r="U299" s="5">
        <v>52</v>
      </c>
      <c r="V299" s="59" t="s">
        <v>3583</v>
      </c>
      <c r="W299" s="5">
        <v>53</v>
      </c>
      <c r="X299" s="5">
        <v>53</v>
      </c>
      <c r="Y299" s="59" t="s">
        <v>3814</v>
      </c>
      <c r="Z299" s="59"/>
      <c r="AA299" s="59"/>
      <c r="AB299" s="59"/>
      <c r="AC299" s="59"/>
      <c r="AD299" s="59"/>
      <c r="AE299" s="59"/>
      <c r="AF299" s="9">
        <f t="shared" si="42"/>
        <v>284</v>
      </c>
      <c r="AG299" s="9">
        <f t="shared" si="43"/>
        <v>284</v>
      </c>
      <c r="AH299" s="26">
        <f t="shared" si="44"/>
        <v>1</v>
      </c>
      <c r="AI299" s="26">
        <f t="shared" si="45"/>
        <v>1</v>
      </c>
      <c r="AJ299" s="9" t="s">
        <v>4072</v>
      </c>
    </row>
    <row r="300" spans="1:36" ht="15.75" hidden="1" customHeight="1" x14ac:dyDescent="0.25">
      <c r="A300" s="9">
        <v>319</v>
      </c>
      <c r="B300" s="9" t="s">
        <v>534</v>
      </c>
      <c r="C300" s="9" t="s">
        <v>550</v>
      </c>
      <c r="D300" s="9" t="s">
        <v>16</v>
      </c>
      <c r="E300" s="59" t="s">
        <v>553</v>
      </c>
      <c r="F300" s="11">
        <v>1</v>
      </c>
      <c r="G300" s="9" t="s">
        <v>18</v>
      </c>
      <c r="H300" s="9">
        <v>0</v>
      </c>
      <c r="I300" s="9">
        <v>0</v>
      </c>
      <c r="J300" s="70"/>
      <c r="K300" s="9">
        <v>0</v>
      </c>
      <c r="L300" s="9">
        <v>0</v>
      </c>
      <c r="M300" s="84"/>
      <c r="N300" s="9">
        <v>1</v>
      </c>
      <c r="O300" s="9">
        <v>1</v>
      </c>
      <c r="P300" s="85" t="s">
        <v>2964</v>
      </c>
      <c r="Q300" s="9">
        <v>5</v>
      </c>
      <c r="R300" s="9">
        <v>5</v>
      </c>
      <c r="S300" s="61" t="s">
        <v>3069</v>
      </c>
      <c r="T300" s="5">
        <v>8</v>
      </c>
      <c r="U300" s="5">
        <v>8</v>
      </c>
      <c r="V300" s="59" t="s">
        <v>3584</v>
      </c>
      <c r="W300" s="5">
        <v>4</v>
      </c>
      <c r="X300" s="5">
        <v>4</v>
      </c>
      <c r="Y300" s="59" t="s">
        <v>3815</v>
      </c>
      <c r="Z300" s="59"/>
      <c r="AA300" s="59"/>
      <c r="AB300" s="59"/>
      <c r="AC300" s="59"/>
      <c r="AD300" s="59"/>
      <c r="AE300" s="59"/>
      <c r="AF300" s="9">
        <f t="shared" si="42"/>
        <v>18</v>
      </c>
      <c r="AG300" s="9">
        <f t="shared" si="43"/>
        <v>18</v>
      </c>
      <c r="AH300" s="26">
        <f t="shared" si="44"/>
        <v>1</v>
      </c>
      <c r="AI300" s="26">
        <f t="shared" si="45"/>
        <v>1</v>
      </c>
      <c r="AJ300" s="9" t="s">
        <v>4072</v>
      </c>
    </row>
    <row r="301" spans="1:36" ht="15.75" hidden="1" customHeight="1" x14ac:dyDescent="0.25">
      <c r="A301" s="9">
        <v>320</v>
      </c>
      <c r="B301" s="9" t="s">
        <v>534</v>
      </c>
      <c r="C301" s="9" t="s">
        <v>80</v>
      </c>
      <c r="D301" s="9" t="s">
        <v>16</v>
      </c>
      <c r="E301" s="324" t="s">
        <v>83</v>
      </c>
      <c r="F301" s="11">
        <v>1</v>
      </c>
      <c r="G301" s="9" t="s">
        <v>18</v>
      </c>
      <c r="H301" s="9">
        <v>6</v>
      </c>
      <c r="I301" s="9">
        <v>6</v>
      </c>
      <c r="J301" s="70" t="s">
        <v>1195</v>
      </c>
      <c r="K301" s="9">
        <v>3</v>
      </c>
      <c r="L301" s="9">
        <v>3</v>
      </c>
      <c r="M301" s="84" t="s">
        <v>556</v>
      </c>
      <c r="N301" s="9">
        <v>2</v>
      </c>
      <c r="O301" s="9">
        <v>2</v>
      </c>
      <c r="P301" s="85" t="s">
        <v>2965</v>
      </c>
      <c r="Q301" s="9">
        <v>1</v>
      </c>
      <c r="R301" s="9">
        <v>1</v>
      </c>
      <c r="S301" s="73" t="s">
        <v>3070</v>
      </c>
      <c r="T301" s="5">
        <v>11</v>
      </c>
      <c r="U301" s="5">
        <v>11</v>
      </c>
      <c r="V301" s="59" t="s">
        <v>3585</v>
      </c>
      <c r="W301" s="5">
        <v>5</v>
      </c>
      <c r="X301" s="5">
        <v>5</v>
      </c>
      <c r="Y301" s="59" t="s">
        <v>3816</v>
      </c>
      <c r="Z301" s="59"/>
      <c r="AA301" s="59"/>
      <c r="AB301" s="59"/>
      <c r="AC301" s="59"/>
      <c r="AD301" s="59"/>
      <c r="AE301" s="59"/>
      <c r="AF301" s="9">
        <f t="shared" ref="AF301:AF332" si="46">H301+K301+N301+Q301+T301+W301</f>
        <v>28</v>
      </c>
      <c r="AG301" s="9">
        <f t="shared" si="43"/>
        <v>28</v>
      </c>
      <c r="AH301" s="26">
        <f t="shared" si="44"/>
        <v>1</v>
      </c>
      <c r="AI301" s="26">
        <f t="shared" si="45"/>
        <v>1</v>
      </c>
      <c r="AJ301" s="9" t="s">
        <v>4072</v>
      </c>
    </row>
    <row r="302" spans="1:36" ht="15.75" hidden="1" customHeight="1" x14ac:dyDescent="0.25">
      <c r="A302" s="9">
        <v>321</v>
      </c>
      <c r="B302" s="9" t="s">
        <v>534</v>
      </c>
      <c r="C302" s="9" t="s">
        <v>80</v>
      </c>
      <c r="D302" s="9" t="s">
        <v>16</v>
      </c>
      <c r="E302" s="324" t="s">
        <v>554</v>
      </c>
      <c r="F302" s="11">
        <v>1</v>
      </c>
      <c r="G302" s="9" t="s">
        <v>18</v>
      </c>
      <c r="H302" s="9">
        <v>39</v>
      </c>
      <c r="I302" s="9">
        <v>39</v>
      </c>
      <c r="J302" s="70" t="s">
        <v>1196</v>
      </c>
      <c r="K302" s="9">
        <v>63</v>
      </c>
      <c r="L302" s="9">
        <v>63</v>
      </c>
      <c r="M302" s="84" t="s">
        <v>557</v>
      </c>
      <c r="N302" s="9">
        <v>40</v>
      </c>
      <c r="O302" s="9">
        <v>40</v>
      </c>
      <c r="P302" s="85" t="s">
        <v>2966</v>
      </c>
      <c r="Q302" s="9">
        <v>22</v>
      </c>
      <c r="R302" s="9">
        <v>22</v>
      </c>
      <c r="S302" s="73" t="s">
        <v>3071</v>
      </c>
      <c r="T302" s="5">
        <v>76</v>
      </c>
      <c r="U302" s="5">
        <v>76</v>
      </c>
      <c r="V302" s="59" t="s">
        <v>3586</v>
      </c>
      <c r="W302" s="5">
        <v>52</v>
      </c>
      <c r="X302" s="5">
        <v>52</v>
      </c>
      <c r="Y302" s="59" t="s">
        <v>3817</v>
      </c>
      <c r="Z302" s="59"/>
      <c r="AA302" s="59"/>
      <c r="AB302" s="59"/>
      <c r="AC302" s="59"/>
      <c r="AD302" s="59"/>
      <c r="AE302" s="59"/>
      <c r="AF302" s="9">
        <f t="shared" si="46"/>
        <v>292</v>
      </c>
      <c r="AG302" s="9">
        <f t="shared" ref="AG302:AG333" si="47">I302+L302+O302+R302+U302+X302</f>
        <v>292</v>
      </c>
      <c r="AH302" s="26">
        <f t="shared" si="44"/>
        <v>1</v>
      </c>
      <c r="AI302" s="26">
        <f t="shared" si="45"/>
        <v>1</v>
      </c>
      <c r="AJ302" s="9" t="s">
        <v>4072</v>
      </c>
    </row>
    <row r="303" spans="1:36" ht="15.75" hidden="1" customHeight="1" x14ac:dyDescent="0.25">
      <c r="A303" s="9">
        <v>322</v>
      </c>
      <c r="B303" s="9" t="s">
        <v>534</v>
      </c>
      <c r="C303" s="9" t="s">
        <v>80</v>
      </c>
      <c r="D303" s="9" t="s">
        <v>16</v>
      </c>
      <c r="E303" s="324" t="s">
        <v>81</v>
      </c>
      <c r="F303" s="9">
        <v>12</v>
      </c>
      <c r="G303" s="9" t="s">
        <v>82</v>
      </c>
      <c r="H303" s="9">
        <v>1</v>
      </c>
      <c r="I303" s="14">
        <v>1</v>
      </c>
      <c r="J303" s="70" t="s">
        <v>1197</v>
      </c>
      <c r="K303" s="9">
        <v>1</v>
      </c>
      <c r="L303" s="14">
        <v>1</v>
      </c>
      <c r="M303" s="84" t="s">
        <v>558</v>
      </c>
      <c r="N303" s="9">
        <v>1</v>
      </c>
      <c r="O303" s="14">
        <v>1</v>
      </c>
      <c r="P303" s="85" t="s">
        <v>2967</v>
      </c>
      <c r="Q303" s="9">
        <v>1</v>
      </c>
      <c r="R303" s="14">
        <v>1</v>
      </c>
      <c r="S303" s="73" t="s">
        <v>2967</v>
      </c>
      <c r="T303" s="5">
        <v>0</v>
      </c>
      <c r="U303" s="5">
        <v>1</v>
      </c>
      <c r="V303" s="59" t="s">
        <v>2967</v>
      </c>
      <c r="W303" s="5">
        <v>1</v>
      </c>
      <c r="X303" s="5">
        <v>1</v>
      </c>
      <c r="Y303" s="59" t="s">
        <v>2967</v>
      </c>
      <c r="Z303" s="59"/>
      <c r="AA303" s="59"/>
      <c r="AB303" s="59"/>
      <c r="AC303" s="59"/>
      <c r="AD303" s="59"/>
      <c r="AE303" s="59"/>
      <c r="AF303" s="9">
        <f t="shared" si="46"/>
        <v>5</v>
      </c>
      <c r="AG303" s="9">
        <f t="shared" si="47"/>
        <v>6</v>
      </c>
      <c r="AH303" s="26">
        <f>+AF303/AG303</f>
        <v>0.83333333333333337</v>
      </c>
      <c r="AI303" s="26">
        <f>+AF303/F303</f>
        <v>0.41666666666666669</v>
      </c>
      <c r="AJ303" s="9" t="s">
        <v>4072</v>
      </c>
    </row>
    <row r="304" spans="1:36" ht="15.75" hidden="1" customHeight="1" x14ac:dyDescent="0.25">
      <c r="A304" s="9">
        <v>323</v>
      </c>
      <c r="B304" s="9" t="s">
        <v>534</v>
      </c>
      <c r="C304" s="9" t="s">
        <v>80</v>
      </c>
      <c r="D304" s="9" t="s">
        <v>16</v>
      </c>
      <c r="E304" s="59" t="s">
        <v>555</v>
      </c>
      <c r="F304" s="9">
        <v>1</v>
      </c>
      <c r="G304" s="9" t="s">
        <v>89</v>
      </c>
      <c r="H304" s="12">
        <v>0</v>
      </c>
      <c r="I304" s="12">
        <v>0</v>
      </c>
      <c r="J304" s="83" t="s">
        <v>26</v>
      </c>
      <c r="K304" s="14">
        <v>0</v>
      </c>
      <c r="L304" s="14">
        <v>0</v>
      </c>
      <c r="M304" s="67" t="s">
        <v>26</v>
      </c>
      <c r="N304" s="14">
        <v>0</v>
      </c>
      <c r="O304" s="14">
        <v>0</v>
      </c>
      <c r="P304" s="83" t="s">
        <v>26</v>
      </c>
      <c r="Q304" s="14">
        <v>0</v>
      </c>
      <c r="R304" s="14">
        <v>0</v>
      </c>
      <c r="S304" s="67" t="s">
        <v>26</v>
      </c>
      <c r="T304" s="14">
        <v>0</v>
      </c>
      <c r="U304" s="14">
        <v>0</v>
      </c>
      <c r="V304" s="67" t="s">
        <v>26</v>
      </c>
      <c r="W304" s="14">
        <v>0</v>
      </c>
      <c r="X304" s="14">
        <v>0</v>
      </c>
      <c r="Y304" s="67" t="s">
        <v>26</v>
      </c>
      <c r="Z304" s="59"/>
      <c r="AA304" s="59"/>
      <c r="AB304" s="59"/>
      <c r="AC304" s="59"/>
      <c r="AD304" s="59"/>
      <c r="AE304" s="59"/>
      <c r="AF304" s="9">
        <f t="shared" si="46"/>
        <v>0</v>
      </c>
      <c r="AG304" s="9">
        <f t="shared" si="47"/>
        <v>0</v>
      </c>
      <c r="AH304" s="29" t="e">
        <f>+AF304/AG304</f>
        <v>#DIV/0!</v>
      </c>
      <c r="AI304" s="29">
        <f>+AF304/F304</f>
        <v>0</v>
      </c>
      <c r="AJ304" s="9" t="s">
        <v>4070</v>
      </c>
    </row>
    <row r="305" spans="1:36" ht="15.75" hidden="1" customHeight="1" x14ac:dyDescent="0.25">
      <c r="A305" s="9">
        <v>324</v>
      </c>
      <c r="B305" s="9" t="s">
        <v>568</v>
      </c>
      <c r="C305" s="9" t="s">
        <v>569</v>
      </c>
      <c r="D305" s="9" t="s">
        <v>16</v>
      </c>
      <c r="E305" s="59" t="s">
        <v>570</v>
      </c>
      <c r="F305" s="11">
        <v>1</v>
      </c>
      <c r="G305" s="9" t="s">
        <v>18</v>
      </c>
      <c r="H305" s="9">
        <v>2</v>
      </c>
      <c r="I305" s="9">
        <v>2</v>
      </c>
      <c r="J305" s="87" t="s">
        <v>1122</v>
      </c>
      <c r="K305" s="9">
        <v>9</v>
      </c>
      <c r="L305" s="9">
        <v>9</v>
      </c>
      <c r="M305" s="84"/>
      <c r="N305" s="9">
        <v>15</v>
      </c>
      <c r="O305" s="9">
        <v>15</v>
      </c>
      <c r="P305" s="85" t="s">
        <v>2821</v>
      </c>
      <c r="Q305" s="9">
        <v>11</v>
      </c>
      <c r="R305" s="9">
        <v>11</v>
      </c>
      <c r="S305" s="73" t="s">
        <v>3276</v>
      </c>
      <c r="T305" s="5">
        <v>2</v>
      </c>
      <c r="U305" s="5">
        <v>2</v>
      </c>
      <c r="V305" s="59" t="s">
        <v>2821</v>
      </c>
      <c r="W305" s="5">
        <v>8</v>
      </c>
      <c r="X305" s="5">
        <v>8</v>
      </c>
      <c r="Y305" s="315" t="s">
        <v>2821</v>
      </c>
      <c r="AF305" s="9">
        <f t="shared" si="46"/>
        <v>47</v>
      </c>
      <c r="AG305" s="9">
        <f t="shared" si="47"/>
        <v>47</v>
      </c>
      <c r="AH305" s="26">
        <f t="shared" ref="AH305:AH334" si="48">AF305/AG305</f>
        <v>1</v>
      </c>
      <c r="AI305" s="26">
        <f t="shared" ref="AI305:AI334" si="49">+AH305/F305</f>
        <v>1</v>
      </c>
      <c r="AJ305" s="9" t="s">
        <v>4072</v>
      </c>
    </row>
    <row r="306" spans="1:36" ht="15.75" hidden="1" customHeight="1" x14ac:dyDescent="0.25">
      <c r="A306" s="9">
        <v>325</v>
      </c>
      <c r="B306" s="9" t="s">
        <v>568</v>
      </c>
      <c r="C306" s="9" t="s">
        <v>569</v>
      </c>
      <c r="D306" s="9" t="s">
        <v>16</v>
      </c>
      <c r="E306" s="59" t="s">
        <v>571</v>
      </c>
      <c r="F306" s="11">
        <v>1</v>
      </c>
      <c r="G306" s="9" t="s">
        <v>18</v>
      </c>
      <c r="H306" s="9">
        <v>0</v>
      </c>
      <c r="I306" s="9">
        <v>0</v>
      </c>
      <c r="J306" s="87"/>
      <c r="M306" s="84"/>
      <c r="N306" s="9">
        <v>0</v>
      </c>
      <c r="O306" s="9">
        <v>0</v>
      </c>
      <c r="P306" s="85"/>
      <c r="Q306" s="9">
        <v>0</v>
      </c>
      <c r="R306" s="9">
        <v>0</v>
      </c>
      <c r="S306" s="61"/>
      <c r="T306" s="5">
        <v>3</v>
      </c>
      <c r="U306" s="5">
        <v>3</v>
      </c>
      <c r="V306" s="59" t="s">
        <v>3479</v>
      </c>
      <c r="W306" s="5">
        <v>5</v>
      </c>
      <c r="X306" s="5">
        <v>5</v>
      </c>
      <c r="Y306" s="315" t="s">
        <v>3479</v>
      </c>
      <c r="AF306" s="9">
        <f t="shared" si="46"/>
        <v>8</v>
      </c>
      <c r="AG306" s="9">
        <f t="shared" si="47"/>
        <v>8</v>
      </c>
      <c r="AH306" s="26">
        <f t="shared" si="48"/>
        <v>1</v>
      </c>
      <c r="AI306" s="26">
        <f t="shared" si="49"/>
        <v>1</v>
      </c>
      <c r="AJ306" s="9" t="s">
        <v>4072</v>
      </c>
    </row>
    <row r="307" spans="1:36" ht="15.75" hidden="1" customHeight="1" x14ac:dyDescent="0.25">
      <c r="A307" s="9">
        <v>326</v>
      </c>
      <c r="B307" s="9" t="s">
        <v>568</v>
      </c>
      <c r="C307" s="9" t="s">
        <v>569</v>
      </c>
      <c r="D307" s="9" t="s">
        <v>16</v>
      </c>
      <c r="E307" s="59" t="s">
        <v>572</v>
      </c>
      <c r="F307" s="11">
        <v>1</v>
      </c>
      <c r="G307" s="9" t="s">
        <v>18</v>
      </c>
      <c r="H307" s="9">
        <v>0</v>
      </c>
      <c r="I307" s="9">
        <v>0</v>
      </c>
      <c r="J307" s="87"/>
      <c r="M307" s="84"/>
      <c r="N307" s="9">
        <v>0</v>
      </c>
      <c r="O307" s="9">
        <v>0</v>
      </c>
      <c r="P307" s="85"/>
      <c r="Q307" s="9">
        <v>0</v>
      </c>
      <c r="R307" s="9">
        <v>0</v>
      </c>
      <c r="S307" s="61"/>
      <c r="T307" s="37">
        <v>0</v>
      </c>
      <c r="U307" s="5">
        <v>0</v>
      </c>
      <c r="V307" s="61"/>
      <c r="W307" s="5">
        <v>0</v>
      </c>
      <c r="X307" s="5">
        <v>0</v>
      </c>
      <c r="AF307" s="9">
        <f t="shared" si="46"/>
        <v>0</v>
      </c>
      <c r="AG307" s="9">
        <f t="shared" si="47"/>
        <v>0</v>
      </c>
      <c r="AH307" s="26" t="e">
        <f t="shared" si="48"/>
        <v>#DIV/0!</v>
      </c>
      <c r="AI307" s="26" t="e">
        <f t="shared" si="49"/>
        <v>#DIV/0!</v>
      </c>
      <c r="AJ307" s="9" t="s">
        <v>4071</v>
      </c>
    </row>
    <row r="308" spans="1:36" ht="15.75" hidden="1" customHeight="1" x14ac:dyDescent="0.25">
      <c r="A308" s="9">
        <v>327</v>
      </c>
      <c r="B308" s="9" t="s">
        <v>568</v>
      </c>
      <c r="C308" s="9" t="s">
        <v>569</v>
      </c>
      <c r="D308" s="9" t="s">
        <v>16</v>
      </c>
      <c r="E308" s="59" t="s">
        <v>573</v>
      </c>
      <c r="F308" s="11">
        <v>1</v>
      </c>
      <c r="G308" s="9" t="s">
        <v>18</v>
      </c>
      <c r="H308" s="24">
        <v>90</v>
      </c>
      <c r="I308" s="24">
        <v>25</v>
      </c>
      <c r="J308" s="87" t="s">
        <v>1123</v>
      </c>
      <c r="K308" s="9">
        <v>208</v>
      </c>
      <c r="L308" s="9">
        <v>201</v>
      </c>
      <c r="M308" s="84"/>
      <c r="N308" s="9">
        <v>256</v>
      </c>
      <c r="O308" s="9">
        <v>270</v>
      </c>
      <c r="P308" s="85" t="s">
        <v>2822</v>
      </c>
      <c r="Q308" s="9">
        <v>110</v>
      </c>
      <c r="R308" s="9">
        <v>112</v>
      </c>
      <c r="S308" s="73" t="s">
        <v>3274</v>
      </c>
      <c r="T308" s="37">
        <v>199</v>
      </c>
      <c r="U308" s="5">
        <v>186</v>
      </c>
      <c r="V308" s="59" t="s">
        <v>2822</v>
      </c>
      <c r="W308" s="5">
        <v>243</v>
      </c>
      <c r="X308" s="5">
        <v>224</v>
      </c>
      <c r="Y308" s="315" t="s">
        <v>3886</v>
      </c>
      <c r="AF308" s="9">
        <f t="shared" si="46"/>
        <v>1106</v>
      </c>
      <c r="AG308" s="9">
        <f t="shared" si="47"/>
        <v>1018</v>
      </c>
      <c r="AH308" s="26">
        <f t="shared" si="48"/>
        <v>1.0864440078585462</v>
      </c>
      <c r="AI308" s="190">
        <f t="shared" si="49"/>
        <v>1.0864440078585462</v>
      </c>
      <c r="AJ308" s="9" t="s">
        <v>4072</v>
      </c>
    </row>
    <row r="309" spans="1:36" ht="15.75" hidden="1" customHeight="1" x14ac:dyDescent="0.25">
      <c r="A309" s="9">
        <v>328</v>
      </c>
      <c r="B309" s="9" t="s">
        <v>568</v>
      </c>
      <c r="C309" s="9" t="s">
        <v>569</v>
      </c>
      <c r="D309" s="9" t="s">
        <v>16</v>
      </c>
      <c r="E309" s="59" t="s">
        <v>574</v>
      </c>
      <c r="F309" s="11">
        <v>1</v>
      </c>
      <c r="G309" s="9" t="s">
        <v>18</v>
      </c>
      <c r="H309" s="9">
        <v>39</v>
      </c>
      <c r="I309" s="9">
        <v>39</v>
      </c>
      <c r="J309" s="87" t="s">
        <v>1124</v>
      </c>
      <c r="K309" s="9">
        <v>134</v>
      </c>
      <c r="L309" s="9">
        <v>134</v>
      </c>
      <c r="M309" s="84"/>
      <c r="N309" s="9">
        <v>104</v>
      </c>
      <c r="O309" s="9">
        <v>104</v>
      </c>
      <c r="P309" s="85" t="s">
        <v>2823</v>
      </c>
      <c r="Q309" s="9">
        <v>75</v>
      </c>
      <c r="R309" s="9">
        <v>75</v>
      </c>
      <c r="S309" s="73" t="s">
        <v>3277</v>
      </c>
      <c r="T309" s="37">
        <v>100</v>
      </c>
      <c r="U309" s="5">
        <v>100</v>
      </c>
      <c r="V309" s="59" t="s">
        <v>2823</v>
      </c>
      <c r="W309" s="5">
        <v>250</v>
      </c>
      <c r="X309" s="5">
        <v>250</v>
      </c>
      <c r="Y309" s="315" t="s">
        <v>3887</v>
      </c>
      <c r="AF309" s="9">
        <f t="shared" si="46"/>
        <v>702</v>
      </c>
      <c r="AG309" s="9">
        <f t="shared" si="47"/>
        <v>702</v>
      </c>
      <c r="AH309" s="26">
        <f t="shared" si="48"/>
        <v>1</v>
      </c>
      <c r="AI309" s="26">
        <f t="shared" si="49"/>
        <v>1</v>
      </c>
      <c r="AJ309" s="9" t="s">
        <v>4072</v>
      </c>
    </row>
    <row r="310" spans="1:36" ht="15.75" hidden="1" customHeight="1" x14ac:dyDescent="0.25">
      <c r="A310" s="9">
        <v>329</v>
      </c>
      <c r="B310" s="9" t="s">
        <v>568</v>
      </c>
      <c r="C310" s="9" t="s">
        <v>569</v>
      </c>
      <c r="D310" s="9" t="s">
        <v>16</v>
      </c>
      <c r="E310" s="59" t="s">
        <v>575</v>
      </c>
      <c r="F310" s="11">
        <v>1</v>
      </c>
      <c r="G310" s="9" t="s">
        <v>18</v>
      </c>
      <c r="H310" s="9">
        <v>33</v>
      </c>
      <c r="I310" s="9">
        <v>33</v>
      </c>
      <c r="J310" s="87" t="s">
        <v>1125</v>
      </c>
      <c r="K310" s="9">
        <v>124</v>
      </c>
      <c r="L310" s="9">
        <v>124</v>
      </c>
      <c r="M310" s="84"/>
      <c r="N310" s="9">
        <v>104</v>
      </c>
      <c r="O310" s="9">
        <v>104</v>
      </c>
      <c r="P310" s="85" t="s">
        <v>2824</v>
      </c>
      <c r="Q310" s="9">
        <v>25</v>
      </c>
      <c r="R310" s="9">
        <v>25</v>
      </c>
      <c r="S310" s="62" t="s">
        <v>3278</v>
      </c>
      <c r="T310" s="37">
        <v>100</v>
      </c>
      <c r="U310" s="5">
        <v>100</v>
      </c>
      <c r="V310" s="59" t="s">
        <v>2824</v>
      </c>
      <c r="W310" s="5">
        <v>250</v>
      </c>
      <c r="X310" s="5">
        <v>250</v>
      </c>
      <c r="Y310" s="315" t="s">
        <v>3888</v>
      </c>
      <c r="AF310" s="9">
        <f t="shared" si="46"/>
        <v>636</v>
      </c>
      <c r="AG310" s="9">
        <f t="shared" si="47"/>
        <v>636</v>
      </c>
      <c r="AH310" s="26">
        <f t="shared" si="48"/>
        <v>1</v>
      </c>
      <c r="AI310" s="26">
        <f t="shared" si="49"/>
        <v>1</v>
      </c>
      <c r="AJ310" s="9" t="s">
        <v>4072</v>
      </c>
    </row>
    <row r="311" spans="1:36" ht="15.75" hidden="1" customHeight="1" x14ac:dyDescent="0.25">
      <c r="A311" s="9">
        <v>331</v>
      </c>
      <c r="B311" s="9" t="s">
        <v>568</v>
      </c>
      <c r="C311" s="9" t="s">
        <v>569</v>
      </c>
      <c r="D311" s="9" t="s">
        <v>16</v>
      </c>
      <c r="E311" s="59" t="s">
        <v>576</v>
      </c>
      <c r="F311" s="11">
        <v>1</v>
      </c>
      <c r="G311" s="9" t="s">
        <v>18</v>
      </c>
      <c r="H311" s="9">
        <v>38</v>
      </c>
      <c r="I311" s="9">
        <v>38</v>
      </c>
      <c r="J311" s="87" t="s">
        <v>1126</v>
      </c>
      <c r="K311" s="9">
        <v>40</v>
      </c>
      <c r="L311" s="9">
        <v>40</v>
      </c>
      <c r="M311" s="84"/>
      <c r="N311" s="9">
        <v>72</v>
      </c>
      <c r="O311" s="9">
        <v>72</v>
      </c>
      <c r="P311" s="85" t="s">
        <v>2825</v>
      </c>
      <c r="Q311" s="9">
        <v>46</v>
      </c>
      <c r="R311" s="9">
        <v>46</v>
      </c>
      <c r="S311" s="73" t="s">
        <v>3275</v>
      </c>
      <c r="T311" s="37">
        <v>63</v>
      </c>
      <c r="U311" s="5">
        <v>63</v>
      </c>
      <c r="V311" s="59" t="s">
        <v>2825</v>
      </c>
      <c r="W311" s="5">
        <v>120</v>
      </c>
      <c r="X311" s="5">
        <v>120</v>
      </c>
      <c r="Y311" s="315" t="s">
        <v>2825</v>
      </c>
      <c r="AF311" s="9">
        <f t="shared" si="46"/>
        <v>379</v>
      </c>
      <c r="AG311" s="9">
        <f t="shared" si="47"/>
        <v>379</v>
      </c>
      <c r="AH311" s="26">
        <f t="shared" si="48"/>
        <v>1</v>
      </c>
      <c r="AI311" s="26">
        <f t="shared" si="49"/>
        <v>1</v>
      </c>
      <c r="AJ311" s="9" t="s">
        <v>4072</v>
      </c>
    </row>
    <row r="312" spans="1:36" ht="15.75" hidden="1" customHeight="1" x14ac:dyDescent="0.25">
      <c r="A312" s="9">
        <v>332</v>
      </c>
      <c r="B312" s="9" t="s">
        <v>568</v>
      </c>
      <c r="C312" s="9" t="s">
        <v>577</v>
      </c>
      <c r="D312" s="9" t="s">
        <v>16</v>
      </c>
      <c r="E312" s="59" t="s">
        <v>578</v>
      </c>
      <c r="F312" s="11">
        <v>1</v>
      </c>
      <c r="G312" s="9" t="s">
        <v>18</v>
      </c>
      <c r="H312" s="24">
        <v>5</v>
      </c>
      <c r="I312" s="24">
        <v>2</v>
      </c>
      <c r="J312" s="87" t="s">
        <v>1127</v>
      </c>
      <c r="K312" s="9">
        <v>4</v>
      </c>
      <c r="L312" s="9">
        <v>2</v>
      </c>
      <c r="M312" s="84" t="s">
        <v>1164</v>
      </c>
      <c r="N312" s="9">
        <v>2</v>
      </c>
      <c r="O312" s="9">
        <v>2</v>
      </c>
      <c r="P312" s="85" t="s">
        <v>2826</v>
      </c>
      <c r="Q312" s="9">
        <v>0</v>
      </c>
      <c r="R312" s="9">
        <v>1</v>
      </c>
      <c r="S312" s="61"/>
      <c r="T312" s="37">
        <v>5</v>
      </c>
      <c r="U312" s="5">
        <v>3</v>
      </c>
      <c r="V312" s="59" t="s">
        <v>3480</v>
      </c>
      <c r="W312" s="5">
        <v>1</v>
      </c>
      <c r="X312" s="5">
        <v>5</v>
      </c>
      <c r="Y312" s="315" t="s">
        <v>3889</v>
      </c>
      <c r="AF312" s="9">
        <f t="shared" si="46"/>
        <v>17</v>
      </c>
      <c r="AG312" s="9">
        <f t="shared" si="47"/>
        <v>15</v>
      </c>
      <c r="AH312" s="26">
        <f t="shared" si="48"/>
        <v>1.1333333333333333</v>
      </c>
      <c r="AI312" s="190">
        <f t="shared" si="49"/>
        <v>1.1333333333333333</v>
      </c>
      <c r="AJ312" s="9" t="s">
        <v>4072</v>
      </c>
    </row>
    <row r="313" spans="1:36" ht="15.75" hidden="1" customHeight="1" x14ac:dyDescent="0.25">
      <c r="A313" s="9">
        <v>333</v>
      </c>
      <c r="B313" s="9" t="s">
        <v>568</v>
      </c>
      <c r="C313" s="9" t="s">
        <v>577</v>
      </c>
      <c r="D313" s="9" t="s">
        <v>16</v>
      </c>
      <c r="E313" s="59" t="s">
        <v>579</v>
      </c>
      <c r="F313" s="11">
        <v>1</v>
      </c>
      <c r="G313" s="9" t="s">
        <v>18</v>
      </c>
      <c r="H313" s="24">
        <v>1</v>
      </c>
      <c r="I313" s="24">
        <v>6</v>
      </c>
      <c r="J313" s="87" t="s">
        <v>1128</v>
      </c>
      <c r="K313" s="9">
        <v>6</v>
      </c>
      <c r="L313" s="9">
        <v>24</v>
      </c>
      <c r="M313" s="84" t="s">
        <v>1165</v>
      </c>
      <c r="N313" s="9">
        <v>16</v>
      </c>
      <c r="O313" s="9">
        <v>13</v>
      </c>
      <c r="P313" s="85" t="s">
        <v>2827</v>
      </c>
      <c r="Q313" s="9">
        <v>8</v>
      </c>
      <c r="R313" s="9">
        <v>4</v>
      </c>
      <c r="S313" s="73" t="s">
        <v>3283</v>
      </c>
      <c r="T313" s="37">
        <v>14</v>
      </c>
      <c r="U313" s="5">
        <v>14</v>
      </c>
      <c r="V313" s="59" t="s">
        <v>3481</v>
      </c>
      <c r="W313" s="5">
        <v>12</v>
      </c>
      <c r="X313" s="5">
        <v>16</v>
      </c>
      <c r="Y313" s="315" t="s">
        <v>3890</v>
      </c>
      <c r="AF313" s="9">
        <f t="shared" si="46"/>
        <v>57</v>
      </c>
      <c r="AG313" s="9">
        <f t="shared" si="47"/>
        <v>77</v>
      </c>
      <c r="AH313" s="26">
        <f t="shared" si="48"/>
        <v>0.74025974025974028</v>
      </c>
      <c r="AI313" s="26">
        <f t="shared" si="49"/>
        <v>0.74025974025974028</v>
      </c>
      <c r="AJ313" s="9" t="s">
        <v>4073</v>
      </c>
    </row>
    <row r="314" spans="1:36" ht="15.75" hidden="1" customHeight="1" x14ac:dyDescent="0.25">
      <c r="A314" s="9">
        <v>334</v>
      </c>
      <c r="B314" s="9" t="s">
        <v>568</v>
      </c>
      <c r="C314" s="9" t="s">
        <v>577</v>
      </c>
      <c r="D314" s="9" t="s">
        <v>16</v>
      </c>
      <c r="E314" s="59" t="s">
        <v>580</v>
      </c>
      <c r="F314" s="11">
        <v>1</v>
      </c>
      <c r="G314" s="9" t="s">
        <v>18</v>
      </c>
      <c r="H314" s="9">
        <v>1</v>
      </c>
      <c r="I314" s="9">
        <v>2</v>
      </c>
      <c r="J314" s="87" t="s">
        <v>1127</v>
      </c>
      <c r="K314" s="9">
        <v>4</v>
      </c>
      <c r="L314" s="9">
        <v>2</v>
      </c>
      <c r="M314" s="84" t="s">
        <v>1166</v>
      </c>
      <c r="N314" s="9">
        <v>11</v>
      </c>
      <c r="O314" s="9">
        <v>2</v>
      </c>
      <c r="P314" s="85" t="s">
        <v>2828</v>
      </c>
      <c r="Q314" s="9">
        <v>0</v>
      </c>
      <c r="R314" s="9">
        <v>1</v>
      </c>
      <c r="S314" s="61" t="s">
        <v>3282</v>
      </c>
      <c r="T314" s="37">
        <v>4</v>
      </c>
      <c r="U314" s="5">
        <v>3</v>
      </c>
      <c r="V314" s="59" t="s">
        <v>3482</v>
      </c>
      <c r="W314" s="5">
        <v>2</v>
      </c>
      <c r="X314" s="5">
        <v>5</v>
      </c>
      <c r="Y314" s="315" t="s">
        <v>3891</v>
      </c>
      <c r="AF314" s="9">
        <f t="shared" si="46"/>
        <v>22</v>
      </c>
      <c r="AG314" s="9">
        <f t="shared" si="47"/>
        <v>15</v>
      </c>
      <c r="AH314" s="26">
        <f t="shared" si="48"/>
        <v>1.4666666666666666</v>
      </c>
      <c r="AI314" s="190">
        <f t="shared" si="49"/>
        <v>1.4666666666666666</v>
      </c>
      <c r="AJ314" s="9" t="s">
        <v>4072</v>
      </c>
    </row>
    <row r="315" spans="1:36" ht="15.75" hidden="1" customHeight="1" x14ac:dyDescent="0.25">
      <c r="A315" s="9">
        <v>335</v>
      </c>
      <c r="B315" s="9" t="s">
        <v>568</v>
      </c>
      <c r="C315" s="9" t="s">
        <v>577</v>
      </c>
      <c r="D315" s="9" t="s">
        <v>16</v>
      </c>
      <c r="E315" s="59" t="s">
        <v>581</v>
      </c>
      <c r="F315" s="11">
        <v>1</v>
      </c>
      <c r="G315" s="9" t="s">
        <v>18</v>
      </c>
      <c r="H315" s="9">
        <v>2</v>
      </c>
      <c r="I315" s="9">
        <v>2</v>
      </c>
      <c r="J315" s="87" t="s">
        <v>1127</v>
      </c>
      <c r="K315" s="9">
        <v>8</v>
      </c>
      <c r="L315" s="9">
        <v>8</v>
      </c>
      <c r="M315" s="84" t="s">
        <v>1167</v>
      </c>
      <c r="N315" s="9">
        <v>15</v>
      </c>
      <c r="O315" s="9">
        <v>15</v>
      </c>
      <c r="P315" s="85" t="s">
        <v>2829</v>
      </c>
      <c r="Q315" s="9">
        <v>5</v>
      </c>
      <c r="R315" s="9">
        <v>5</v>
      </c>
      <c r="S315" s="73" t="s">
        <v>3281</v>
      </c>
      <c r="T315" s="37">
        <v>5</v>
      </c>
      <c r="U315" s="5">
        <v>5</v>
      </c>
      <c r="V315" s="59" t="s">
        <v>3483</v>
      </c>
      <c r="W315" s="5">
        <v>13</v>
      </c>
      <c r="X315" s="5">
        <v>13</v>
      </c>
      <c r="Y315" s="315" t="s">
        <v>3892</v>
      </c>
      <c r="AF315" s="9">
        <f t="shared" si="46"/>
        <v>48</v>
      </c>
      <c r="AG315" s="9">
        <f t="shared" si="47"/>
        <v>48</v>
      </c>
      <c r="AH315" s="26">
        <f t="shared" si="48"/>
        <v>1</v>
      </c>
      <c r="AI315" s="26">
        <f t="shared" si="49"/>
        <v>1</v>
      </c>
      <c r="AJ315" s="9" t="s">
        <v>4072</v>
      </c>
    </row>
    <row r="316" spans="1:36" ht="15.75" hidden="1" customHeight="1" x14ac:dyDescent="0.25">
      <c r="A316" s="9">
        <v>336</v>
      </c>
      <c r="B316" s="9" t="s">
        <v>568</v>
      </c>
      <c r="C316" s="9" t="s">
        <v>577</v>
      </c>
      <c r="D316" s="9" t="s">
        <v>16</v>
      </c>
      <c r="E316" s="59" t="s">
        <v>582</v>
      </c>
      <c r="F316" s="11">
        <v>1</v>
      </c>
      <c r="G316" s="9" t="s">
        <v>18</v>
      </c>
      <c r="H316" s="9">
        <v>0</v>
      </c>
      <c r="I316" s="9">
        <v>0</v>
      </c>
      <c r="J316" s="87"/>
      <c r="K316" s="9">
        <v>0</v>
      </c>
      <c r="L316" s="9">
        <v>0</v>
      </c>
      <c r="M316" s="84"/>
      <c r="N316" s="9">
        <v>0</v>
      </c>
      <c r="O316" s="9">
        <v>0</v>
      </c>
      <c r="P316" s="85"/>
      <c r="Q316" s="9">
        <v>0</v>
      </c>
      <c r="R316" s="9">
        <v>0</v>
      </c>
      <c r="S316" s="61"/>
      <c r="T316" s="37">
        <v>1</v>
      </c>
      <c r="U316" s="5">
        <v>1</v>
      </c>
      <c r="V316" s="59" t="s">
        <v>3484</v>
      </c>
      <c r="W316" s="5">
        <v>3</v>
      </c>
      <c r="X316" s="5">
        <v>3</v>
      </c>
      <c r="Y316" s="315" t="s">
        <v>3893</v>
      </c>
      <c r="AF316" s="9">
        <f t="shared" si="46"/>
        <v>4</v>
      </c>
      <c r="AG316" s="9">
        <f t="shared" si="47"/>
        <v>4</v>
      </c>
      <c r="AH316" s="26">
        <f t="shared" si="48"/>
        <v>1</v>
      </c>
      <c r="AI316" s="26">
        <f t="shared" si="49"/>
        <v>1</v>
      </c>
      <c r="AJ316" s="9" t="s">
        <v>4072</v>
      </c>
    </row>
    <row r="317" spans="1:36" ht="15.75" hidden="1" customHeight="1" x14ac:dyDescent="0.25">
      <c r="A317" s="9">
        <v>337</v>
      </c>
      <c r="B317" s="9" t="s">
        <v>568</v>
      </c>
      <c r="C317" s="9" t="s">
        <v>577</v>
      </c>
      <c r="D317" s="9" t="s">
        <v>16</v>
      </c>
      <c r="E317" s="59" t="s">
        <v>583</v>
      </c>
      <c r="F317" s="11">
        <v>1</v>
      </c>
      <c r="G317" s="9" t="s">
        <v>18</v>
      </c>
      <c r="H317" s="9">
        <v>0</v>
      </c>
      <c r="I317" s="9">
        <v>0</v>
      </c>
      <c r="J317" s="87"/>
      <c r="K317" s="9">
        <v>0</v>
      </c>
      <c r="L317" s="9">
        <v>0</v>
      </c>
      <c r="M317" s="84"/>
      <c r="N317" s="9">
        <v>1</v>
      </c>
      <c r="O317" s="9">
        <v>1</v>
      </c>
      <c r="P317" s="85" t="s">
        <v>2830</v>
      </c>
      <c r="Q317" s="9">
        <v>0</v>
      </c>
      <c r="R317" s="9">
        <v>0</v>
      </c>
      <c r="S317" s="61"/>
      <c r="T317" s="37">
        <v>2</v>
      </c>
      <c r="U317" s="5">
        <v>2</v>
      </c>
      <c r="V317" s="59" t="s">
        <v>3485</v>
      </c>
      <c r="W317" s="5">
        <v>1</v>
      </c>
      <c r="X317" s="5">
        <v>1</v>
      </c>
      <c r="Y317" s="315" t="s">
        <v>3894</v>
      </c>
      <c r="AF317" s="9">
        <f t="shared" si="46"/>
        <v>4</v>
      </c>
      <c r="AG317" s="9">
        <f t="shared" si="47"/>
        <v>4</v>
      </c>
      <c r="AH317" s="26">
        <f t="shared" si="48"/>
        <v>1</v>
      </c>
      <c r="AI317" s="26">
        <f t="shared" si="49"/>
        <v>1</v>
      </c>
      <c r="AJ317" s="9" t="s">
        <v>4072</v>
      </c>
    </row>
    <row r="318" spans="1:36" ht="15.75" hidden="1" customHeight="1" x14ac:dyDescent="0.25">
      <c r="A318" s="9">
        <v>338</v>
      </c>
      <c r="B318" s="9" t="s">
        <v>568</v>
      </c>
      <c r="C318" s="9" t="s">
        <v>584</v>
      </c>
      <c r="D318" s="9" t="s">
        <v>16</v>
      </c>
      <c r="E318" s="59" t="s">
        <v>585</v>
      </c>
      <c r="F318" s="11">
        <v>1</v>
      </c>
      <c r="G318" s="9" t="s">
        <v>18</v>
      </c>
      <c r="H318" s="24">
        <v>6</v>
      </c>
      <c r="I318" s="24">
        <v>20</v>
      </c>
      <c r="J318" s="87" t="s">
        <v>1129</v>
      </c>
      <c r="K318" s="9">
        <v>28</v>
      </c>
      <c r="L318" s="9">
        <v>17</v>
      </c>
      <c r="M318" s="84" t="s">
        <v>665</v>
      </c>
      <c r="N318" s="9">
        <v>26</v>
      </c>
      <c r="O318" s="9">
        <v>17</v>
      </c>
      <c r="P318" s="85" t="s">
        <v>2831</v>
      </c>
      <c r="Q318" s="9">
        <v>13</v>
      </c>
      <c r="R318" s="9">
        <v>15</v>
      </c>
      <c r="S318" s="62" t="s">
        <v>3076</v>
      </c>
      <c r="T318" s="37">
        <v>25</v>
      </c>
      <c r="U318" s="5">
        <v>29</v>
      </c>
      <c r="V318" s="59" t="s">
        <v>3076</v>
      </c>
      <c r="W318" s="5">
        <v>29</v>
      </c>
      <c r="X318" s="5">
        <v>40</v>
      </c>
      <c r="Y318" s="315" t="s">
        <v>3895</v>
      </c>
      <c r="AF318" s="9">
        <f t="shared" si="46"/>
        <v>127</v>
      </c>
      <c r="AG318" s="9">
        <f t="shared" si="47"/>
        <v>138</v>
      </c>
      <c r="AH318" s="26">
        <f t="shared" si="48"/>
        <v>0.92028985507246375</v>
      </c>
      <c r="AI318" s="26">
        <f t="shared" si="49"/>
        <v>0.92028985507246375</v>
      </c>
      <c r="AJ318" s="9" t="s">
        <v>4072</v>
      </c>
    </row>
    <row r="319" spans="1:36" ht="15.75" hidden="1" customHeight="1" x14ac:dyDescent="0.25">
      <c r="A319" s="9">
        <v>339</v>
      </c>
      <c r="B319" s="9" t="s">
        <v>568</v>
      </c>
      <c r="C319" s="9" t="s">
        <v>584</v>
      </c>
      <c r="D319" s="9" t="s">
        <v>16</v>
      </c>
      <c r="E319" s="59" t="s">
        <v>586</v>
      </c>
      <c r="F319" s="11">
        <v>1</v>
      </c>
      <c r="G319" s="9" t="s">
        <v>18</v>
      </c>
      <c r="H319" s="24">
        <v>6</v>
      </c>
      <c r="I319" s="24">
        <v>19</v>
      </c>
      <c r="J319" s="87" t="s">
        <v>1130</v>
      </c>
      <c r="K319" s="9">
        <v>19</v>
      </c>
      <c r="L319" s="9">
        <v>11</v>
      </c>
      <c r="M319" s="84" t="s">
        <v>667</v>
      </c>
      <c r="N319" s="9">
        <v>25</v>
      </c>
      <c r="O319" s="9">
        <v>11</v>
      </c>
      <c r="P319" s="85" t="s">
        <v>2832</v>
      </c>
      <c r="Q319" s="9">
        <v>6</v>
      </c>
      <c r="R319" s="9">
        <v>10</v>
      </c>
      <c r="S319" s="62" t="s">
        <v>3077</v>
      </c>
      <c r="T319" s="37">
        <v>9</v>
      </c>
      <c r="U319" s="5">
        <v>17</v>
      </c>
      <c r="V319" s="59" t="s">
        <v>3077</v>
      </c>
      <c r="W319" s="5">
        <v>21</v>
      </c>
      <c r="X319" s="5">
        <v>17</v>
      </c>
      <c r="Y319" s="315" t="s">
        <v>3077</v>
      </c>
      <c r="AF319" s="9">
        <f t="shared" si="46"/>
        <v>86</v>
      </c>
      <c r="AG319" s="9">
        <f t="shared" si="47"/>
        <v>85</v>
      </c>
      <c r="AH319" s="26">
        <f t="shared" si="48"/>
        <v>1.0117647058823529</v>
      </c>
      <c r="AI319" s="26">
        <f t="shared" si="49"/>
        <v>1.0117647058823529</v>
      </c>
      <c r="AJ319" s="9" t="s">
        <v>4072</v>
      </c>
    </row>
    <row r="320" spans="1:36" ht="15.75" hidden="1" customHeight="1" x14ac:dyDescent="0.25">
      <c r="A320" s="9">
        <v>340</v>
      </c>
      <c r="B320" s="9" t="s">
        <v>568</v>
      </c>
      <c r="C320" s="9" t="s">
        <v>584</v>
      </c>
      <c r="D320" s="9" t="s">
        <v>16</v>
      </c>
      <c r="E320" s="59" t="s">
        <v>587</v>
      </c>
      <c r="F320" s="11">
        <v>1</v>
      </c>
      <c r="G320" s="9" t="s">
        <v>18</v>
      </c>
      <c r="H320" s="24">
        <v>2</v>
      </c>
      <c r="I320" s="24">
        <v>11</v>
      </c>
      <c r="J320" s="87" t="s">
        <v>1131</v>
      </c>
      <c r="K320" s="9">
        <v>19</v>
      </c>
      <c r="L320" s="9">
        <v>22</v>
      </c>
      <c r="M320" s="84" t="s">
        <v>666</v>
      </c>
      <c r="N320" s="9">
        <v>27</v>
      </c>
      <c r="O320" s="9">
        <v>10</v>
      </c>
      <c r="P320" s="85" t="s">
        <v>2833</v>
      </c>
      <c r="Q320" s="9">
        <v>11</v>
      </c>
      <c r="R320" s="9">
        <v>16</v>
      </c>
      <c r="S320" s="62" t="s">
        <v>3078</v>
      </c>
      <c r="T320" s="37">
        <v>20</v>
      </c>
      <c r="U320" s="5">
        <v>19</v>
      </c>
      <c r="V320" s="59" t="s">
        <v>3486</v>
      </c>
      <c r="W320" s="5">
        <v>20</v>
      </c>
      <c r="X320" s="5">
        <v>17</v>
      </c>
      <c r="Y320" s="315" t="s">
        <v>2833</v>
      </c>
      <c r="AF320" s="9">
        <f t="shared" si="46"/>
        <v>99</v>
      </c>
      <c r="AG320" s="9">
        <f t="shared" si="47"/>
        <v>95</v>
      </c>
      <c r="AH320" s="26">
        <f t="shared" si="48"/>
        <v>1.0421052631578946</v>
      </c>
      <c r="AI320" s="26">
        <f t="shared" si="49"/>
        <v>1.0421052631578946</v>
      </c>
      <c r="AJ320" s="9" t="s">
        <v>4072</v>
      </c>
    </row>
    <row r="321" spans="1:36" ht="15.75" hidden="1" customHeight="1" x14ac:dyDescent="0.25">
      <c r="A321" s="9">
        <v>341</v>
      </c>
      <c r="B321" s="9" t="s">
        <v>568</v>
      </c>
      <c r="C321" s="9" t="s">
        <v>584</v>
      </c>
      <c r="D321" s="9" t="s">
        <v>16</v>
      </c>
      <c r="E321" s="59" t="s">
        <v>588</v>
      </c>
      <c r="F321" s="11">
        <v>1</v>
      </c>
      <c r="G321" s="9" t="s">
        <v>18</v>
      </c>
      <c r="H321" s="24">
        <v>2</v>
      </c>
      <c r="I321" s="24">
        <v>5</v>
      </c>
      <c r="J321" s="87" t="s">
        <v>1132</v>
      </c>
      <c r="K321" s="9">
        <v>3</v>
      </c>
      <c r="L321" s="9">
        <v>2</v>
      </c>
      <c r="M321" s="84" t="s">
        <v>668</v>
      </c>
      <c r="N321" s="9">
        <v>3</v>
      </c>
      <c r="O321" s="9">
        <v>2</v>
      </c>
      <c r="P321" s="85" t="s">
        <v>2834</v>
      </c>
      <c r="Q321" s="9">
        <v>1</v>
      </c>
      <c r="R321" s="9">
        <v>2</v>
      </c>
      <c r="S321" s="73" t="s">
        <v>3079</v>
      </c>
      <c r="T321" s="37">
        <v>4</v>
      </c>
      <c r="U321" s="5">
        <v>3</v>
      </c>
      <c r="V321" s="59" t="s">
        <v>3487</v>
      </c>
      <c r="W321" s="5">
        <v>1</v>
      </c>
      <c r="X321" s="5">
        <v>1</v>
      </c>
      <c r="Y321" s="315" t="s">
        <v>3896</v>
      </c>
      <c r="AF321" s="9">
        <f t="shared" si="46"/>
        <v>14</v>
      </c>
      <c r="AG321" s="9">
        <f t="shared" si="47"/>
        <v>15</v>
      </c>
      <c r="AH321" s="26">
        <f t="shared" si="48"/>
        <v>0.93333333333333335</v>
      </c>
      <c r="AI321" s="26">
        <f t="shared" si="49"/>
        <v>0.93333333333333335</v>
      </c>
      <c r="AJ321" s="9" t="s">
        <v>4072</v>
      </c>
    </row>
    <row r="322" spans="1:36" ht="15.75" hidden="1" customHeight="1" x14ac:dyDescent="0.25">
      <c r="A322" s="9">
        <v>342</v>
      </c>
      <c r="B322" s="9" t="s">
        <v>568</v>
      </c>
      <c r="C322" s="9" t="s">
        <v>584</v>
      </c>
      <c r="D322" s="9" t="s">
        <v>16</v>
      </c>
      <c r="E322" s="59" t="s">
        <v>589</v>
      </c>
      <c r="F322" s="11">
        <v>1</v>
      </c>
      <c r="G322" s="9" t="s">
        <v>18</v>
      </c>
      <c r="H322" s="24">
        <v>3</v>
      </c>
      <c r="I322" s="24">
        <v>9</v>
      </c>
      <c r="J322" s="87" t="s">
        <v>1133</v>
      </c>
      <c r="K322" s="9">
        <v>10</v>
      </c>
      <c r="L322" s="9">
        <v>7</v>
      </c>
      <c r="M322" s="84" t="s">
        <v>669</v>
      </c>
      <c r="N322" s="9">
        <v>24</v>
      </c>
      <c r="O322" s="9">
        <v>25</v>
      </c>
      <c r="P322" s="85" t="s">
        <v>2835</v>
      </c>
      <c r="Q322" s="9">
        <v>18</v>
      </c>
      <c r="R322" s="9">
        <v>22</v>
      </c>
      <c r="S322" s="62" t="s">
        <v>3080</v>
      </c>
      <c r="T322" s="37">
        <v>28</v>
      </c>
      <c r="U322" s="5">
        <v>22</v>
      </c>
      <c r="V322" s="59" t="s">
        <v>3080</v>
      </c>
      <c r="W322" s="5">
        <v>30</v>
      </c>
      <c r="X322" s="5">
        <v>35</v>
      </c>
      <c r="Y322" s="315" t="s">
        <v>2835</v>
      </c>
      <c r="AF322" s="9">
        <f t="shared" si="46"/>
        <v>113</v>
      </c>
      <c r="AG322" s="9">
        <f t="shared" si="47"/>
        <v>120</v>
      </c>
      <c r="AH322" s="26">
        <f t="shared" si="48"/>
        <v>0.94166666666666665</v>
      </c>
      <c r="AI322" s="26">
        <f t="shared" si="49"/>
        <v>0.94166666666666665</v>
      </c>
      <c r="AJ322" s="9" t="s">
        <v>4072</v>
      </c>
    </row>
    <row r="323" spans="1:36" ht="15.75" hidden="1" customHeight="1" x14ac:dyDescent="0.25">
      <c r="A323" s="9">
        <v>343</v>
      </c>
      <c r="B323" s="9" t="s">
        <v>568</v>
      </c>
      <c r="C323" s="9" t="s">
        <v>584</v>
      </c>
      <c r="D323" s="9" t="s">
        <v>16</v>
      </c>
      <c r="E323" s="59" t="s">
        <v>590</v>
      </c>
      <c r="F323" s="11">
        <v>1</v>
      </c>
      <c r="G323" s="9" t="s">
        <v>18</v>
      </c>
      <c r="H323" s="24">
        <v>45</v>
      </c>
      <c r="I323" s="24">
        <v>36</v>
      </c>
      <c r="J323" s="87" t="s">
        <v>1134</v>
      </c>
      <c r="K323" s="9">
        <v>40</v>
      </c>
      <c r="L323" s="9">
        <v>50</v>
      </c>
      <c r="M323" s="84" t="s">
        <v>1168</v>
      </c>
      <c r="N323" s="9">
        <v>72</v>
      </c>
      <c r="O323" s="9">
        <v>73</v>
      </c>
      <c r="P323" s="85" t="s">
        <v>2836</v>
      </c>
      <c r="Q323" s="9">
        <v>33</v>
      </c>
      <c r="R323" s="9">
        <v>32</v>
      </c>
      <c r="S323" s="73" t="s">
        <v>3081</v>
      </c>
      <c r="T323" s="37">
        <v>76</v>
      </c>
      <c r="U323" s="5">
        <v>77</v>
      </c>
      <c r="V323" s="59" t="s">
        <v>3081</v>
      </c>
      <c r="W323" s="5">
        <v>120</v>
      </c>
      <c r="X323" s="5">
        <v>115</v>
      </c>
      <c r="Y323" s="315" t="s">
        <v>3897</v>
      </c>
      <c r="AF323" s="9">
        <f t="shared" si="46"/>
        <v>386</v>
      </c>
      <c r="AG323" s="9">
        <f t="shared" si="47"/>
        <v>383</v>
      </c>
      <c r="AH323" s="26">
        <f t="shared" si="48"/>
        <v>1.0078328981723237</v>
      </c>
      <c r="AI323" s="26">
        <f t="shared" si="49"/>
        <v>1.0078328981723237</v>
      </c>
      <c r="AJ323" s="9" t="s">
        <v>4072</v>
      </c>
    </row>
    <row r="324" spans="1:36" ht="15.75" hidden="1" customHeight="1" x14ac:dyDescent="0.25">
      <c r="A324" s="9">
        <v>344</v>
      </c>
      <c r="B324" s="9" t="s">
        <v>568</v>
      </c>
      <c r="C324" s="9" t="s">
        <v>584</v>
      </c>
      <c r="D324" s="9" t="s">
        <v>16</v>
      </c>
      <c r="E324" s="59" t="s">
        <v>591</v>
      </c>
      <c r="F324" s="11">
        <v>1</v>
      </c>
      <c r="G324" s="9" t="s">
        <v>18</v>
      </c>
      <c r="H324" s="9">
        <v>0</v>
      </c>
      <c r="I324" s="9">
        <v>0</v>
      </c>
      <c r="J324" s="87"/>
      <c r="K324" s="9">
        <v>3</v>
      </c>
      <c r="L324" s="9">
        <v>3</v>
      </c>
      <c r="M324" s="84" t="s">
        <v>674</v>
      </c>
      <c r="N324" s="9">
        <v>0</v>
      </c>
      <c r="O324" s="9">
        <v>0</v>
      </c>
      <c r="P324" s="85"/>
      <c r="Q324" s="9">
        <v>0</v>
      </c>
      <c r="R324" s="9">
        <v>0</v>
      </c>
      <c r="S324" s="61"/>
      <c r="T324" s="37">
        <v>0</v>
      </c>
      <c r="U324" s="5">
        <v>0</v>
      </c>
      <c r="V324" s="61"/>
      <c r="W324" s="5">
        <v>0</v>
      </c>
      <c r="X324" s="5">
        <v>0</v>
      </c>
      <c r="AF324" s="9">
        <f t="shared" si="46"/>
        <v>3</v>
      </c>
      <c r="AG324" s="9">
        <f t="shared" si="47"/>
        <v>3</v>
      </c>
      <c r="AH324" s="26">
        <f t="shared" si="48"/>
        <v>1</v>
      </c>
      <c r="AI324" s="26">
        <f t="shared" si="49"/>
        <v>1</v>
      </c>
      <c r="AJ324" s="9" t="s">
        <v>4072</v>
      </c>
    </row>
    <row r="325" spans="1:36" ht="15.75" hidden="1" customHeight="1" x14ac:dyDescent="0.25">
      <c r="A325" s="9">
        <v>345</v>
      </c>
      <c r="B325" s="9" t="s">
        <v>568</v>
      </c>
      <c r="C325" s="9" t="s">
        <v>584</v>
      </c>
      <c r="D325" s="9" t="s">
        <v>16</v>
      </c>
      <c r="E325" s="59" t="s">
        <v>592</v>
      </c>
      <c r="F325" s="11">
        <v>1</v>
      </c>
      <c r="G325" s="9" t="s">
        <v>18</v>
      </c>
      <c r="H325" s="9">
        <v>0</v>
      </c>
      <c r="I325" s="9">
        <v>0</v>
      </c>
      <c r="J325" s="87"/>
      <c r="K325" s="9">
        <v>2</v>
      </c>
      <c r="L325" s="9">
        <v>2</v>
      </c>
      <c r="M325" s="84" t="s">
        <v>663</v>
      </c>
      <c r="N325" s="9">
        <v>0</v>
      </c>
      <c r="O325" s="9">
        <v>0</v>
      </c>
      <c r="P325" s="85"/>
      <c r="Q325" s="9">
        <v>0</v>
      </c>
      <c r="R325" s="9">
        <v>0</v>
      </c>
      <c r="S325" s="61"/>
      <c r="T325" s="37">
        <v>0</v>
      </c>
      <c r="U325" s="5">
        <v>0</v>
      </c>
      <c r="V325" s="61"/>
      <c r="W325" s="5">
        <v>1</v>
      </c>
      <c r="X325" s="5">
        <v>1</v>
      </c>
      <c r="Y325" s="315" t="s">
        <v>3898</v>
      </c>
      <c r="AF325" s="9">
        <f t="shared" si="46"/>
        <v>3</v>
      </c>
      <c r="AG325" s="9">
        <f t="shared" si="47"/>
        <v>3</v>
      </c>
      <c r="AH325" s="26">
        <f t="shared" si="48"/>
        <v>1</v>
      </c>
      <c r="AI325" s="26">
        <f t="shared" si="49"/>
        <v>1</v>
      </c>
      <c r="AJ325" s="9" t="s">
        <v>4072</v>
      </c>
    </row>
    <row r="326" spans="1:36" ht="15.75" hidden="1" customHeight="1" x14ac:dyDescent="0.25">
      <c r="A326" s="9">
        <v>346</v>
      </c>
      <c r="B326" s="9" t="s">
        <v>568</v>
      </c>
      <c r="C326" s="9" t="s">
        <v>584</v>
      </c>
      <c r="D326" s="9" t="s">
        <v>16</v>
      </c>
      <c r="E326" s="59" t="s">
        <v>593</v>
      </c>
      <c r="F326" s="11">
        <v>1</v>
      </c>
      <c r="G326" s="9" t="s">
        <v>18</v>
      </c>
      <c r="H326" s="9">
        <v>35</v>
      </c>
      <c r="I326" s="9">
        <v>35</v>
      </c>
      <c r="J326" s="87" t="s">
        <v>1135</v>
      </c>
      <c r="K326" s="9">
        <v>80</v>
      </c>
      <c r="L326" s="9">
        <v>80</v>
      </c>
      <c r="M326" s="84" t="s">
        <v>670</v>
      </c>
      <c r="N326" s="9">
        <v>84</v>
      </c>
      <c r="O326" s="9">
        <v>84</v>
      </c>
      <c r="P326" s="85" t="s">
        <v>2837</v>
      </c>
      <c r="Q326" s="9">
        <v>73</v>
      </c>
      <c r="R326" s="9">
        <v>73</v>
      </c>
      <c r="S326" s="73" t="s">
        <v>3082</v>
      </c>
      <c r="T326" s="5">
        <v>73</v>
      </c>
      <c r="U326" s="5">
        <v>73</v>
      </c>
      <c r="V326" s="59" t="s">
        <v>3082</v>
      </c>
      <c r="W326" s="5">
        <v>250</v>
      </c>
      <c r="X326" s="5">
        <v>250</v>
      </c>
      <c r="Y326" s="315" t="s">
        <v>3899</v>
      </c>
      <c r="AF326" s="9">
        <f t="shared" si="46"/>
        <v>595</v>
      </c>
      <c r="AG326" s="9">
        <f t="shared" si="47"/>
        <v>595</v>
      </c>
      <c r="AH326" s="26">
        <f t="shared" si="48"/>
        <v>1</v>
      </c>
      <c r="AI326" s="26">
        <f t="shared" si="49"/>
        <v>1</v>
      </c>
      <c r="AJ326" s="9" t="s">
        <v>4072</v>
      </c>
    </row>
    <row r="327" spans="1:36" ht="15.75" hidden="1" customHeight="1" x14ac:dyDescent="0.25">
      <c r="A327" s="9">
        <v>347</v>
      </c>
      <c r="B327" s="9" t="s">
        <v>568</v>
      </c>
      <c r="C327" s="9" t="s">
        <v>584</v>
      </c>
      <c r="D327" s="9" t="s">
        <v>16</v>
      </c>
      <c r="E327" s="59" t="s">
        <v>594</v>
      </c>
      <c r="F327" s="11">
        <v>1</v>
      </c>
      <c r="G327" s="9" t="s">
        <v>18</v>
      </c>
      <c r="H327" s="9">
        <v>0</v>
      </c>
      <c r="I327" s="9">
        <v>0</v>
      </c>
      <c r="J327" s="87"/>
      <c r="K327" s="9">
        <v>13</v>
      </c>
      <c r="L327" s="9">
        <v>13</v>
      </c>
      <c r="M327" s="84" t="s">
        <v>673</v>
      </c>
      <c r="N327" s="9">
        <v>20</v>
      </c>
      <c r="O327" s="9">
        <v>20</v>
      </c>
      <c r="P327" s="85" t="s">
        <v>2838</v>
      </c>
      <c r="Q327" s="9">
        <v>12</v>
      </c>
      <c r="R327" s="9">
        <v>12</v>
      </c>
      <c r="S327" s="73" t="s">
        <v>3083</v>
      </c>
      <c r="T327" s="37">
        <v>14</v>
      </c>
      <c r="U327" s="5">
        <v>14</v>
      </c>
      <c r="V327" s="59" t="s">
        <v>3488</v>
      </c>
      <c r="W327" s="5">
        <v>15</v>
      </c>
      <c r="X327" s="5">
        <v>15</v>
      </c>
      <c r="Y327" s="315" t="s">
        <v>3900</v>
      </c>
      <c r="AF327" s="9">
        <f t="shared" si="46"/>
        <v>74</v>
      </c>
      <c r="AG327" s="9">
        <f t="shared" si="47"/>
        <v>74</v>
      </c>
      <c r="AH327" s="26">
        <f t="shared" si="48"/>
        <v>1</v>
      </c>
      <c r="AI327" s="26">
        <f t="shared" si="49"/>
        <v>1</v>
      </c>
      <c r="AJ327" s="9" t="s">
        <v>4072</v>
      </c>
    </row>
    <row r="328" spans="1:36" ht="15.75" hidden="1" customHeight="1" x14ac:dyDescent="0.25">
      <c r="A328" s="9">
        <v>348</v>
      </c>
      <c r="B328" s="9" t="s">
        <v>568</v>
      </c>
      <c r="C328" s="9" t="s">
        <v>595</v>
      </c>
      <c r="D328" s="9" t="s">
        <v>16</v>
      </c>
      <c r="E328" s="59" t="s">
        <v>596</v>
      </c>
      <c r="F328" s="11">
        <v>1</v>
      </c>
      <c r="G328" s="9" t="s">
        <v>18</v>
      </c>
      <c r="H328" s="24">
        <v>90</v>
      </c>
      <c r="I328" s="24">
        <v>25</v>
      </c>
      <c r="J328" s="87" t="s">
        <v>1136</v>
      </c>
      <c r="M328" s="84"/>
      <c r="P328" s="85"/>
      <c r="Q328" s="9">
        <v>110</v>
      </c>
      <c r="R328" s="9">
        <v>112</v>
      </c>
      <c r="S328" s="73" t="s">
        <v>3084</v>
      </c>
      <c r="T328" s="37">
        <v>199</v>
      </c>
      <c r="U328" s="5">
        <v>186</v>
      </c>
      <c r="V328" s="59" t="s">
        <v>3489</v>
      </c>
      <c r="W328" s="5">
        <v>243</v>
      </c>
      <c r="X328" s="5">
        <v>224</v>
      </c>
      <c r="Y328" s="315" t="s">
        <v>3901</v>
      </c>
      <c r="AF328" s="9">
        <f t="shared" si="46"/>
        <v>642</v>
      </c>
      <c r="AG328" s="9">
        <f t="shared" si="47"/>
        <v>547</v>
      </c>
      <c r="AH328" s="26">
        <f t="shared" si="48"/>
        <v>1.1736745886654478</v>
      </c>
      <c r="AI328" s="190">
        <f t="shared" si="49"/>
        <v>1.1736745886654478</v>
      </c>
      <c r="AJ328" s="9" t="s">
        <v>4072</v>
      </c>
    </row>
    <row r="329" spans="1:36" ht="15.75" hidden="1" customHeight="1" x14ac:dyDescent="0.25">
      <c r="A329" s="9">
        <v>349</v>
      </c>
      <c r="B329" s="9" t="s">
        <v>568</v>
      </c>
      <c r="C329" s="9" t="s">
        <v>595</v>
      </c>
      <c r="D329" s="9" t="s">
        <v>16</v>
      </c>
      <c r="E329" s="59" t="s">
        <v>597</v>
      </c>
      <c r="F329" s="11">
        <v>1</v>
      </c>
      <c r="G329" s="9" t="s">
        <v>18</v>
      </c>
      <c r="H329" s="24">
        <v>48</v>
      </c>
      <c r="I329" s="24">
        <v>99</v>
      </c>
      <c r="J329" s="87" t="s">
        <v>1137</v>
      </c>
      <c r="M329" s="84"/>
      <c r="P329" s="85"/>
      <c r="Q329" s="9">
        <v>191</v>
      </c>
      <c r="R329" s="9">
        <v>191</v>
      </c>
      <c r="S329" s="73" t="s">
        <v>3279</v>
      </c>
      <c r="T329" s="37">
        <v>182</v>
      </c>
      <c r="U329" s="5">
        <v>182</v>
      </c>
      <c r="V329" s="59" t="s">
        <v>3490</v>
      </c>
      <c r="W329" s="5">
        <v>292</v>
      </c>
      <c r="X329" s="5">
        <v>292</v>
      </c>
      <c r="Y329" s="315" t="s">
        <v>3902</v>
      </c>
      <c r="AF329" s="9">
        <f t="shared" si="46"/>
        <v>713</v>
      </c>
      <c r="AG329" s="9">
        <f t="shared" si="47"/>
        <v>764</v>
      </c>
      <c r="AH329" s="26">
        <f t="shared" si="48"/>
        <v>0.93324607329842935</v>
      </c>
      <c r="AI329" s="26">
        <f t="shared" si="49"/>
        <v>0.93324607329842935</v>
      </c>
      <c r="AJ329" s="9" t="s">
        <v>4072</v>
      </c>
    </row>
    <row r="330" spans="1:36" ht="15.75" hidden="1" customHeight="1" x14ac:dyDescent="0.25">
      <c r="A330" s="9">
        <v>350</v>
      </c>
      <c r="B330" s="9" t="s">
        <v>568</v>
      </c>
      <c r="C330" s="9" t="s">
        <v>595</v>
      </c>
      <c r="D330" s="9" t="s">
        <v>16</v>
      </c>
      <c r="E330" s="59" t="s">
        <v>598</v>
      </c>
      <c r="F330" s="11">
        <v>1</v>
      </c>
      <c r="G330" s="9" t="s">
        <v>18</v>
      </c>
      <c r="H330" s="24">
        <v>36</v>
      </c>
      <c r="I330" s="24">
        <v>52</v>
      </c>
      <c r="J330" s="87" t="s">
        <v>1138</v>
      </c>
      <c r="M330" s="84"/>
      <c r="P330" s="85"/>
      <c r="Q330" s="9">
        <v>65</v>
      </c>
      <c r="R330" s="9">
        <v>65</v>
      </c>
      <c r="S330" s="61" t="s">
        <v>3280</v>
      </c>
      <c r="T330" s="37">
        <v>182</v>
      </c>
      <c r="U330" s="5">
        <v>182</v>
      </c>
      <c r="V330" s="59" t="s">
        <v>3491</v>
      </c>
      <c r="W330" s="5">
        <v>288</v>
      </c>
      <c r="X330" s="5">
        <v>288</v>
      </c>
      <c r="Y330" s="315" t="s">
        <v>3903</v>
      </c>
      <c r="AF330" s="9">
        <f t="shared" si="46"/>
        <v>571</v>
      </c>
      <c r="AG330" s="9">
        <f t="shared" si="47"/>
        <v>587</v>
      </c>
      <c r="AH330" s="26">
        <f t="shared" si="48"/>
        <v>0.97274275979557068</v>
      </c>
      <c r="AI330" s="26">
        <f t="shared" si="49"/>
        <v>0.97274275979557068</v>
      </c>
      <c r="AJ330" s="9" t="s">
        <v>4072</v>
      </c>
    </row>
    <row r="331" spans="1:36" ht="15.75" hidden="1" customHeight="1" x14ac:dyDescent="0.25">
      <c r="A331" s="9">
        <v>353</v>
      </c>
      <c r="B331" s="9" t="s">
        <v>568</v>
      </c>
      <c r="C331" s="9" t="s">
        <v>595</v>
      </c>
      <c r="D331" s="9" t="s">
        <v>16</v>
      </c>
      <c r="E331" s="59" t="s">
        <v>599</v>
      </c>
      <c r="F331" s="11">
        <v>1</v>
      </c>
      <c r="G331" s="9" t="s">
        <v>18</v>
      </c>
      <c r="H331" s="9">
        <v>51</v>
      </c>
      <c r="I331" s="9">
        <v>51</v>
      </c>
      <c r="J331" s="87" t="s">
        <v>1139</v>
      </c>
      <c r="M331" s="84"/>
      <c r="P331" s="85"/>
      <c r="S331" s="61"/>
      <c r="T331" s="37">
        <v>1168</v>
      </c>
      <c r="U331" s="5">
        <v>1168</v>
      </c>
      <c r="V331" s="59" t="s">
        <v>3492</v>
      </c>
      <c r="W331" s="5">
        <v>1195</v>
      </c>
      <c r="X331" s="5">
        <v>1195</v>
      </c>
      <c r="Y331" s="315" t="s">
        <v>3492</v>
      </c>
      <c r="AF331" s="9">
        <f t="shared" si="46"/>
        <v>2414</v>
      </c>
      <c r="AG331" s="9">
        <f t="shared" si="47"/>
        <v>2414</v>
      </c>
      <c r="AH331" s="26">
        <f t="shared" si="48"/>
        <v>1</v>
      </c>
      <c r="AI331" s="26">
        <f t="shared" si="49"/>
        <v>1</v>
      </c>
      <c r="AJ331" s="9" t="s">
        <v>4072</v>
      </c>
    </row>
    <row r="332" spans="1:36" ht="15.75" hidden="1" customHeight="1" x14ac:dyDescent="0.25">
      <c r="A332" s="9">
        <v>354</v>
      </c>
      <c r="B332" s="9" t="s">
        <v>568</v>
      </c>
      <c r="C332" s="9" t="s">
        <v>600</v>
      </c>
      <c r="D332" s="9" t="s">
        <v>16</v>
      </c>
      <c r="E332" s="59" t="s">
        <v>601</v>
      </c>
      <c r="F332" s="11">
        <v>1</v>
      </c>
      <c r="G332" s="9" t="s">
        <v>18</v>
      </c>
      <c r="H332" s="9">
        <v>19</v>
      </c>
      <c r="I332" s="9">
        <v>19</v>
      </c>
      <c r="J332" s="87" t="s">
        <v>1140</v>
      </c>
      <c r="K332" s="9">
        <v>28</v>
      </c>
      <c r="L332" s="9">
        <v>28</v>
      </c>
      <c r="M332" s="84" t="s">
        <v>682</v>
      </c>
      <c r="N332" s="9">
        <v>7</v>
      </c>
      <c r="O332" s="9">
        <v>7</v>
      </c>
      <c r="P332" s="85" t="s">
        <v>2839</v>
      </c>
      <c r="Q332" s="9">
        <v>13</v>
      </c>
      <c r="R332" s="9">
        <v>13</v>
      </c>
      <c r="S332" s="73" t="s">
        <v>3085</v>
      </c>
      <c r="T332" s="37">
        <v>15</v>
      </c>
      <c r="U332" s="5">
        <v>15</v>
      </c>
      <c r="V332" s="59" t="s">
        <v>3493</v>
      </c>
      <c r="W332" s="5">
        <v>21</v>
      </c>
      <c r="X332" s="5">
        <v>21</v>
      </c>
      <c r="Y332" s="315" t="s">
        <v>3904</v>
      </c>
      <c r="AF332" s="9">
        <f t="shared" si="46"/>
        <v>103</v>
      </c>
      <c r="AG332" s="9">
        <f t="shared" si="47"/>
        <v>103</v>
      </c>
      <c r="AH332" s="26">
        <f t="shared" si="48"/>
        <v>1</v>
      </c>
      <c r="AI332" s="26">
        <f t="shared" si="49"/>
        <v>1</v>
      </c>
      <c r="AJ332" s="9" t="s">
        <v>4072</v>
      </c>
    </row>
    <row r="333" spans="1:36" ht="30" hidden="1" customHeight="1" x14ac:dyDescent="0.25">
      <c r="A333" s="9">
        <v>355</v>
      </c>
      <c r="B333" s="9" t="s">
        <v>568</v>
      </c>
      <c r="C333" s="9" t="s">
        <v>600</v>
      </c>
      <c r="D333" s="9" t="s">
        <v>16</v>
      </c>
      <c r="E333" s="59" t="s">
        <v>1181</v>
      </c>
      <c r="F333" s="11">
        <v>1</v>
      </c>
      <c r="G333" s="9" t="s">
        <v>18</v>
      </c>
      <c r="H333" s="9">
        <v>0</v>
      </c>
      <c r="I333" s="9">
        <v>0</v>
      </c>
      <c r="J333" s="87"/>
      <c r="K333" s="9">
        <v>14</v>
      </c>
      <c r="L333" s="9">
        <v>14</v>
      </c>
      <c r="M333" s="84" t="s">
        <v>1169</v>
      </c>
      <c r="N333" s="9">
        <v>8</v>
      </c>
      <c r="O333" s="9">
        <v>8</v>
      </c>
      <c r="P333" s="85" t="s">
        <v>2840</v>
      </c>
      <c r="Q333" s="9">
        <v>8</v>
      </c>
      <c r="R333" s="9">
        <v>8</v>
      </c>
      <c r="S333" s="73" t="s">
        <v>3086</v>
      </c>
      <c r="T333" s="37">
        <v>7</v>
      </c>
      <c r="U333" s="5">
        <v>7</v>
      </c>
      <c r="V333" s="59" t="s">
        <v>3494</v>
      </c>
      <c r="W333" s="5">
        <v>3</v>
      </c>
      <c r="X333" s="5">
        <v>3</v>
      </c>
      <c r="Y333" s="315" t="s">
        <v>3905</v>
      </c>
      <c r="AF333" s="9">
        <f t="shared" ref="AF333:AF364" si="50">H333+K333+N333+Q333+T333+W333</f>
        <v>40</v>
      </c>
      <c r="AG333" s="9">
        <f t="shared" si="47"/>
        <v>40</v>
      </c>
      <c r="AH333" s="26">
        <f t="shared" si="48"/>
        <v>1</v>
      </c>
      <c r="AI333" s="26">
        <f t="shared" si="49"/>
        <v>1</v>
      </c>
      <c r="AJ333" s="9" t="s">
        <v>4072</v>
      </c>
    </row>
    <row r="334" spans="1:36" ht="15.75" hidden="1" customHeight="1" x14ac:dyDescent="0.25">
      <c r="A334" s="9">
        <v>356</v>
      </c>
      <c r="B334" s="9" t="s">
        <v>568</v>
      </c>
      <c r="C334" s="9" t="s">
        <v>600</v>
      </c>
      <c r="D334" s="9" t="s">
        <v>16</v>
      </c>
      <c r="E334" s="59" t="s">
        <v>602</v>
      </c>
      <c r="F334" s="11">
        <v>1</v>
      </c>
      <c r="G334" s="9" t="s">
        <v>18</v>
      </c>
      <c r="H334" s="14">
        <v>0</v>
      </c>
      <c r="I334" s="14">
        <v>0</v>
      </c>
      <c r="J334" s="83" t="s">
        <v>26</v>
      </c>
      <c r="K334" s="9">
        <v>4</v>
      </c>
      <c r="L334" s="9">
        <v>4</v>
      </c>
      <c r="M334" s="84" t="s">
        <v>688</v>
      </c>
      <c r="N334" s="14">
        <v>0</v>
      </c>
      <c r="O334" s="14">
        <v>0</v>
      </c>
      <c r="P334" s="83" t="s">
        <v>26</v>
      </c>
      <c r="Q334" s="9">
        <v>5</v>
      </c>
      <c r="R334" s="9">
        <v>5</v>
      </c>
      <c r="S334" s="342" t="s">
        <v>3087</v>
      </c>
      <c r="T334" s="50">
        <v>0</v>
      </c>
      <c r="U334" s="48">
        <v>0</v>
      </c>
      <c r="V334" s="83" t="s">
        <v>26</v>
      </c>
      <c r="W334" s="5">
        <v>2</v>
      </c>
      <c r="X334" s="5">
        <v>2</v>
      </c>
      <c r="Y334" s="315" t="s">
        <v>3906</v>
      </c>
      <c r="AF334" s="9">
        <f t="shared" si="50"/>
        <v>11</v>
      </c>
      <c r="AG334" s="9">
        <f t="shared" ref="AG334:AG365" si="51">I334+L334+O334+R334+U334+X334</f>
        <v>11</v>
      </c>
      <c r="AH334" s="26">
        <f t="shared" si="48"/>
        <v>1</v>
      </c>
      <c r="AI334" s="26">
        <f t="shared" si="49"/>
        <v>1</v>
      </c>
      <c r="AJ334" s="9" t="s">
        <v>4072</v>
      </c>
    </row>
    <row r="335" spans="1:36" ht="15.75" hidden="1" customHeight="1" x14ac:dyDescent="0.25">
      <c r="A335" s="9">
        <v>357</v>
      </c>
      <c r="B335" s="9" t="s">
        <v>568</v>
      </c>
      <c r="C335" s="9" t="s">
        <v>600</v>
      </c>
      <c r="D335" s="9" t="s">
        <v>16</v>
      </c>
      <c r="E335" s="59" t="s">
        <v>603</v>
      </c>
      <c r="F335" s="9">
        <v>3</v>
      </c>
      <c r="G335" s="9" t="s">
        <v>604</v>
      </c>
      <c r="H335" s="14">
        <v>0</v>
      </c>
      <c r="I335" s="14">
        <v>0</v>
      </c>
      <c r="J335" s="83" t="s">
        <v>26</v>
      </c>
      <c r="K335" s="14">
        <v>0</v>
      </c>
      <c r="L335" s="14">
        <v>0</v>
      </c>
      <c r="M335" s="83" t="s">
        <v>26</v>
      </c>
      <c r="N335" s="14">
        <v>0</v>
      </c>
      <c r="O335" s="14">
        <v>0</v>
      </c>
      <c r="P335" s="83" t="s">
        <v>26</v>
      </c>
      <c r="Q335" s="9">
        <v>0</v>
      </c>
      <c r="R335" s="9">
        <v>0</v>
      </c>
      <c r="S335" s="61"/>
      <c r="T335" s="50">
        <v>0</v>
      </c>
      <c r="U335" s="48">
        <v>0</v>
      </c>
      <c r="V335" s="83" t="s">
        <v>26</v>
      </c>
      <c r="W335" s="5">
        <v>3</v>
      </c>
      <c r="X335" s="5">
        <v>1</v>
      </c>
      <c r="Y335" s="315" t="s">
        <v>3907</v>
      </c>
      <c r="AF335" s="9">
        <f t="shared" si="50"/>
        <v>3</v>
      </c>
      <c r="AG335" s="9">
        <f t="shared" si="51"/>
        <v>1</v>
      </c>
      <c r="AH335" s="26">
        <f>+AF335/AG335</f>
        <v>3</v>
      </c>
      <c r="AI335" s="26">
        <f>+AF335/F335</f>
        <v>1</v>
      </c>
      <c r="AJ335" s="9" t="s">
        <v>4072</v>
      </c>
    </row>
    <row r="336" spans="1:36" ht="15.75" hidden="1" customHeight="1" x14ac:dyDescent="0.25">
      <c r="A336" s="9">
        <v>358</v>
      </c>
      <c r="B336" s="9" t="s">
        <v>568</v>
      </c>
      <c r="C336" s="9" t="s">
        <v>600</v>
      </c>
      <c r="D336" s="9" t="s">
        <v>16</v>
      </c>
      <c r="E336" s="59" t="s">
        <v>605</v>
      </c>
      <c r="F336" s="11">
        <v>1</v>
      </c>
      <c r="G336" s="9" t="s">
        <v>18</v>
      </c>
      <c r="H336" s="14">
        <v>0</v>
      </c>
      <c r="I336" s="14">
        <v>0</v>
      </c>
      <c r="J336" s="83" t="s">
        <v>26</v>
      </c>
      <c r="K336" s="14">
        <v>0</v>
      </c>
      <c r="L336" s="14">
        <v>0</v>
      </c>
      <c r="M336" s="83" t="s">
        <v>26</v>
      </c>
      <c r="P336" s="85"/>
      <c r="Q336" s="9">
        <v>0</v>
      </c>
      <c r="R336" s="9">
        <v>0</v>
      </c>
      <c r="S336" s="61"/>
      <c r="T336" s="50">
        <v>0</v>
      </c>
      <c r="U336" s="48">
        <v>0</v>
      </c>
      <c r="V336" s="83" t="s">
        <v>26</v>
      </c>
      <c r="W336" s="5">
        <v>1</v>
      </c>
      <c r="X336" s="5">
        <v>1</v>
      </c>
      <c r="Y336" s="315" t="s">
        <v>3908</v>
      </c>
      <c r="AF336" s="9">
        <f t="shared" si="50"/>
        <v>1</v>
      </c>
      <c r="AG336" s="9">
        <f t="shared" si="51"/>
        <v>1</v>
      </c>
      <c r="AH336" s="26">
        <f>AF336/AG336</f>
        <v>1</v>
      </c>
      <c r="AI336" s="26">
        <f>+AH336/F336</f>
        <v>1</v>
      </c>
      <c r="AJ336" s="9" t="s">
        <v>4072</v>
      </c>
    </row>
    <row r="337" spans="1:36" ht="15.75" hidden="1" customHeight="1" x14ac:dyDescent="0.25">
      <c r="A337" s="9">
        <v>359</v>
      </c>
      <c r="B337" s="9" t="s">
        <v>568</v>
      </c>
      <c r="C337" s="9" t="s">
        <v>606</v>
      </c>
      <c r="D337" s="9" t="s">
        <v>16</v>
      </c>
      <c r="E337" s="59" t="s">
        <v>607</v>
      </c>
      <c r="F337" s="24">
        <v>10</v>
      </c>
      <c r="G337" s="9" t="s">
        <v>608</v>
      </c>
      <c r="H337" s="14">
        <v>0</v>
      </c>
      <c r="I337" s="14">
        <v>0</v>
      </c>
      <c r="J337" s="83" t="s">
        <v>26</v>
      </c>
      <c r="K337" s="14">
        <v>0</v>
      </c>
      <c r="L337" s="14">
        <v>0</v>
      </c>
      <c r="M337" s="83" t="s">
        <v>26</v>
      </c>
      <c r="N337" s="9">
        <v>1</v>
      </c>
      <c r="O337" s="14">
        <v>1</v>
      </c>
      <c r="P337" s="85" t="s">
        <v>2841</v>
      </c>
      <c r="Q337" s="48">
        <v>0</v>
      </c>
      <c r="R337" s="48">
        <v>0</v>
      </c>
      <c r="S337" s="83" t="s">
        <v>26</v>
      </c>
      <c r="T337" s="50">
        <v>0</v>
      </c>
      <c r="U337" s="48">
        <v>0</v>
      </c>
      <c r="V337" s="83" t="s">
        <v>26</v>
      </c>
      <c r="W337" s="5">
        <v>5</v>
      </c>
      <c r="X337" s="5">
        <v>5</v>
      </c>
      <c r="Y337" s="315" t="s">
        <v>3909</v>
      </c>
      <c r="AF337" s="9">
        <f t="shared" si="50"/>
        <v>6</v>
      </c>
      <c r="AG337" s="9">
        <f t="shared" si="51"/>
        <v>6</v>
      </c>
      <c r="AH337" s="26">
        <f>+AF337/AG337</f>
        <v>1</v>
      </c>
      <c r="AI337" s="26">
        <f>+AF337/F337</f>
        <v>0.6</v>
      </c>
      <c r="AJ337" s="9" t="s">
        <v>4072</v>
      </c>
    </row>
    <row r="338" spans="1:36" ht="15.75" hidden="1" customHeight="1" x14ac:dyDescent="0.25">
      <c r="A338" s="9">
        <v>360</v>
      </c>
      <c r="B338" s="9" t="s">
        <v>568</v>
      </c>
      <c r="C338" s="9" t="s">
        <v>606</v>
      </c>
      <c r="D338" s="9" t="s">
        <v>16</v>
      </c>
      <c r="E338" s="59" t="s">
        <v>609</v>
      </c>
      <c r="F338" s="11">
        <v>1</v>
      </c>
      <c r="G338" s="9" t="s">
        <v>18</v>
      </c>
      <c r="H338" s="9">
        <v>0</v>
      </c>
      <c r="I338" s="9">
        <v>0</v>
      </c>
      <c r="J338" s="87"/>
      <c r="K338" s="9">
        <v>11</v>
      </c>
      <c r="L338" s="9">
        <v>11</v>
      </c>
      <c r="M338" s="84" t="s">
        <v>687</v>
      </c>
      <c r="N338" s="9">
        <v>34</v>
      </c>
      <c r="O338" s="9">
        <v>34</v>
      </c>
      <c r="P338" s="85" t="s">
        <v>2842</v>
      </c>
      <c r="Q338" s="24">
        <v>0</v>
      </c>
      <c r="R338" s="24">
        <v>0</v>
      </c>
      <c r="S338" s="62" t="s">
        <v>3088</v>
      </c>
      <c r="T338" s="37">
        <v>27</v>
      </c>
      <c r="U338" s="5">
        <v>27</v>
      </c>
      <c r="V338" s="315" t="s">
        <v>3495</v>
      </c>
      <c r="W338" s="5">
        <v>17</v>
      </c>
      <c r="X338" s="5">
        <v>17</v>
      </c>
      <c r="Y338" s="315" t="s">
        <v>3910</v>
      </c>
      <c r="AF338" s="9">
        <f t="shared" si="50"/>
        <v>89</v>
      </c>
      <c r="AG338" s="9">
        <f t="shared" si="51"/>
        <v>89</v>
      </c>
      <c r="AH338" s="26">
        <f>AF338/AG338</f>
        <v>1</v>
      </c>
      <c r="AI338" s="26">
        <f>+AH338/F338</f>
        <v>1</v>
      </c>
      <c r="AJ338" s="9" t="s">
        <v>4072</v>
      </c>
    </row>
    <row r="339" spans="1:36" ht="15.75" hidden="1" customHeight="1" x14ac:dyDescent="0.25">
      <c r="A339" s="9">
        <v>361</v>
      </c>
      <c r="B339" s="9" t="s">
        <v>568</v>
      </c>
      <c r="C339" s="9" t="s">
        <v>606</v>
      </c>
      <c r="D339" s="9" t="s">
        <v>16</v>
      </c>
      <c r="E339" s="59" t="s">
        <v>610</v>
      </c>
      <c r="F339" s="9">
        <v>10</v>
      </c>
      <c r="G339" s="9" t="s">
        <v>611</v>
      </c>
      <c r="H339" s="14">
        <v>0</v>
      </c>
      <c r="I339" s="14">
        <v>0</v>
      </c>
      <c r="J339" s="83" t="s">
        <v>26</v>
      </c>
      <c r="K339" s="14">
        <v>0</v>
      </c>
      <c r="L339" s="14">
        <v>0</v>
      </c>
      <c r="M339" s="83" t="s">
        <v>26</v>
      </c>
      <c r="N339" s="14">
        <v>0</v>
      </c>
      <c r="O339" s="14">
        <v>0</v>
      </c>
      <c r="P339" s="83" t="s">
        <v>26</v>
      </c>
      <c r="Q339" s="9">
        <v>0</v>
      </c>
      <c r="R339" s="9">
        <v>0</v>
      </c>
      <c r="S339" s="61"/>
      <c r="T339" s="50">
        <v>0</v>
      </c>
      <c r="U339" s="48">
        <v>0</v>
      </c>
      <c r="V339" s="83" t="s">
        <v>26</v>
      </c>
      <c r="W339" s="5">
        <v>15</v>
      </c>
      <c r="X339" s="5">
        <v>15</v>
      </c>
      <c r="Y339" s="315" t="s">
        <v>3911</v>
      </c>
      <c r="AF339" s="9">
        <f t="shared" si="50"/>
        <v>15</v>
      </c>
      <c r="AG339" s="9">
        <f t="shared" si="51"/>
        <v>15</v>
      </c>
      <c r="AH339" s="26">
        <f>+AF339/AG339</f>
        <v>1</v>
      </c>
      <c r="AI339" s="26">
        <f>+AF339/F339</f>
        <v>1.5</v>
      </c>
      <c r="AJ339" s="9" t="s">
        <v>4072</v>
      </c>
    </row>
    <row r="340" spans="1:36" ht="15.75" hidden="1" customHeight="1" x14ac:dyDescent="0.25">
      <c r="A340" s="9">
        <v>362</v>
      </c>
      <c r="B340" s="9" t="s">
        <v>568</v>
      </c>
      <c r="C340" s="9" t="s">
        <v>606</v>
      </c>
      <c r="D340" s="9" t="s">
        <v>16</v>
      </c>
      <c r="E340" s="59" t="s">
        <v>612</v>
      </c>
      <c r="F340" s="11">
        <v>1</v>
      </c>
      <c r="G340" s="9" t="s">
        <v>18</v>
      </c>
      <c r="H340" s="9">
        <v>6</v>
      </c>
      <c r="I340" s="9">
        <v>6</v>
      </c>
      <c r="J340" s="87" t="s">
        <v>1141</v>
      </c>
      <c r="K340" s="9">
        <v>3</v>
      </c>
      <c r="L340" s="9">
        <v>3</v>
      </c>
      <c r="M340" s="84" t="s">
        <v>1170</v>
      </c>
      <c r="N340" s="9">
        <v>7</v>
      </c>
      <c r="O340" s="9">
        <v>7</v>
      </c>
      <c r="P340" s="85"/>
      <c r="Q340" s="9">
        <v>1</v>
      </c>
      <c r="R340" s="9">
        <v>1</v>
      </c>
      <c r="S340" s="73" t="s">
        <v>3089</v>
      </c>
      <c r="T340" s="37">
        <v>4</v>
      </c>
      <c r="U340" s="5">
        <v>4</v>
      </c>
      <c r="V340" s="315" t="s">
        <v>3496</v>
      </c>
      <c r="W340" s="5">
        <v>0</v>
      </c>
      <c r="X340" s="5">
        <v>0</v>
      </c>
      <c r="AF340" s="9">
        <f t="shared" si="50"/>
        <v>21</v>
      </c>
      <c r="AG340" s="9">
        <f t="shared" si="51"/>
        <v>21</v>
      </c>
      <c r="AH340" s="26">
        <f>AF340/AG340</f>
        <v>1</v>
      </c>
      <c r="AI340" s="26">
        <f>+AH340/F340</f>
        <v>1</v>
      </c>
      <c r="AJ340" s="9" t="s">
        <v>4072</v>
      </c>
    </row>
    <row r="341" spans="1:36" ht="15.75" hidden="1" customHeight="1" x14ac:dyDescent="0.25">
      <c r="A341" s="9">
        <v>363</v>
      </c>
      <c r="B341" s="9" t="s">
        <v>568</v>
      </c>
      <c r="C341" s="9" t="s">
        <v>606</v>
      </c>
      <c r="D341" s="9" t="s">
        <v>16</v>
      </c>
      <c r="E341" s="59" t="s">
        <v>613</v>
      </c>
      <c r="F341" s="9">
        <v>12</v>
      </c>
      <c r="G341" s="9" t="s">
        <v>614</v>
      </c>
      <c r="H341" s="9">
        <v>3</v>
      </c>
      <c r="I341" s="14">
        <v>1</v>
      </c>
      <c r="J341" s="87" t="s">
        <v>1142</v>
      </c>
      <c r="K341" s="9">
        <v>3</v>
      </c>
      <c r="L341" s="14">
        <v>1</v>
      </c>
      <c r="M341" s="84" t="s">
        <v>683</v>
      </c>
      <c r="N341" s="9">
        <v>1</v>
      </c>
      <c r="O341" s="14">
        <v>1</v>
      </c>
      <c r="P341" s="85" t="s">
        <v>2843</v>
      </c>
      <c r="Q341" s="9">
        <v>2</v>
      </c>
      <c r="R341" s="9">
        <v>1</v>
      </c>
      <c r="S341" s="73" t="s">
        <v>3090</v>
      </c>
      <c r="T341" s="37">
        <v>1</v>
      </c>
      <c r="U341" s="5">
        <v>1</v>
      </c>
      <c r="V341" s="315" t="s">
        <v>3497</v>
      </c>
      <c r="W341" s="5">
        <v>1</v>
      </c>
      <c r="X341" s="5">
        <v>1</v>
      </c>
      <c r="Y341" s="315" t="s">
        <v>3912</v>
      </c>
      <c r="AF341" s="9">
        <f t="shared" si="50"/>
        <v>11</v>
      </c>
      <c r="AG341" s="9">
        <f t="shared" si="51"/>
        <v>6</v>
      </c>
      <c r="AH341" s="26">
        <f>+AF341/AG341</f>
        <v>1.8333333333333333</v>
      </c>
      <c r="AI341" s="26">
        <f>+AF341/F341</f>
        <v>0.91666666666666663</v>
      </c>
      <c r="AJ341" s="9" t="s">
        <v>4072</v>
      </c>
    </row>
    <row r="342" spans="1:36" ht="15.75" hidden="1" customHeight="1" x14ac:dyDescent="0.25">
      <c r="A342" s="9">
        <v>364</v>
      </c>
      <c r="B342" s="9" t="s">
        <v>568</v>
      </c>
      <c r="C342" s="9" t="s">
        <v>606</v>
      </c>
      <c r="D342" s="9" t="s">
        <v>16</v>
      </c>
      <c r="E342" s="59" t="s">
        <v>615</v>
      </c>
      <c r="F342" s="11">
        <v>1</v>
      </c>
      <c r="G342" s="9" t="s">
        <v>18</v>
      </c>
      <c r="H342" s="14">
        <v>0</v>
      </c>
      <c r="I342" s="14">
        <v>0</v>
      </c>
      <c r="J342" s="83" t="s">
        <v>26</v>
      </c>
      <c r="K342" s="9">
        <v>0</v>
      </c>
      <c r="L342" s="9">
        <v>0</v>
      </c>
      <c r="M342" s="84"/>
      <c r="N342" s="14">
        <v>0</v>
      </c>
      <c r="O342" s="14">
        <v>0</v>
      </c>
      <c r="P342" s="83" t="s">
        <v>26</v>
      </c>
      <c r="Q342" s="9">
        <v>0</v>
      </c>
      <c r="R342" s="9">
        <v>0</v>
      </c>
      <c r="S342" s="61"/>
      <c r="T342" s="50">
        <v>0</v>
      </c>
      <c r="U342" s="48">
        <v>0</v>
      </c>
      <c r="V342" s="83" t="s">
        <v>26</v>
      </c>
      <c r="W342" s="5">
        <v>3</v>
      </c>
      <c r="X342" s="5">
        <v>3</v>
      </c>
      <c r="Y342" s="315" t="s">
        <v>3913</v>
      </c>
      <c r="AF342" s="9">
        <f t="shared" si="50"/>
        <v>3</v>
      </c>
      <c r="AG342" s="9">
        <f t="shared" si="51"/>
        <v>3</v>
      </c>
      <c r="AH342" s="26">
        <f>AF342/AG342</f>
        <v>1</v>
      </c>
      <c r="AI342" s="26">
        <f>+AH342/F342</f>
        <v>1</v>
      </c>
      <c r="AJ342" s="9" t="s">
        <v>4072</v>
      </c>
    </row>
    <row r="343" spans="1:36" ht="15.75" hidden="1" customHeight="1" x14ac:dyDescent="0.25">
      <c r="A343" s="9">
        <v>365</v>
      </c>
      <c r="B343" s="9" t="s">
        <v>568</v>
      </c>
      <c r="C343" s="9" t="s">
        <v>616</v>
      </c>
      <c r="D343" s="9" t="s">
        <v>16</v>
      </c>
      <c r="E343" s="59" t="s">
        <v>617</v>
      </c>
      <c r="F343" s="11">
        <v>1</v>
      </c>
      <c r="G343" s="9" t="s">
        <v>18</v>
      </c>
      <c r="H343" s="24">
        <v>86</v>
      </c>
      <c r="I343" s="9">
        <v>298</v>
      </c>
      <c r="J343" s="87" t="s">
        <v>1143</v>
      </c>
      <c r="K343" s="9">
        <v>81</v>
      </c>
      <c r="L343" s="9">
        <v>260</v>
      </c>
      <c r="M343" s="84" t="s">
        <v>1171</v>
      </c>
      <c r="N343" s="9">
        <v>55</v>
      </c>
      <c r="O343" s="9">
        <v>167</v>
      </c>
      <c r="P343" s="85" t="s">
        <v>2844</v>
      </c>
      <c r="Q343" s="9">
        <v>94</v>
      </c>
      <c r="R343" s="9">
        <v>211</v>
      </c>
      <c r="S343" s="62" t="s">
        <v>3091</v>
      </c>
      <c r="T343" s="37">
        <v>87</v>
      </c>
      <c r="U343" s="5">
        <v>129</v>
      </c>
      <c r="V343" s="315" t="s">
        <v>3498</v>
      </c>
      <c r="W343" s="5">
        <v>122</v>
      </c>
      <c r="X343" s="5">
        <v>147</v>
      </c>
      <c r="Y343" s="315" t="s">
        <v>3914</v>
      </c>
      <c r="AF343" s="9">
        <f t="shared" si="50"/>
        <v>525</v>
      </c>
      <c r="AG343" s="9">
        <f t="shared" si="51"/>
        <v>1212</v>
      </c>
      <c r="AH343" s="26">
        <f>AF343/AG343</f>
        <v>0.43316831683168316</v>
      </c>
      <c r="AI343" s="26">
        <f>+AH343/F343</f>
        <v>0.43316831683168316</v>
      </c>
      <c r="AJ343" s="9" t="s">
        <v>4074</v>
      </c>
    </row>
    <row r="344" spans="1:36" ht="15.75" hidden="1" customHeight="1" x14ac:dyDescent="0.25">
      <c r="A344" s="9">
        <v>366</v>
      </c>
      <c r="B344" s="9" t="s">
        <v>568</v>
      </c>
      <c r="C344" s="9" t="s">
        <v>616</v>
      </c>
      <c r="D344" s="9" t="s">
        <v>16</v>
      </c>
      <c r="E344" s="59" t="s">
        <v>618</v>
      </c>
      <c r="F344" s="9">
        <v>200</v>
      </c>
      <c r="G344" s="9" t="s">
        <v>619</v>
      </c>
      <c r="H344" s="9">
        <v>5</v>
      </c>
      <c r="I344" s="14">
        <v>18</v>
      </c>
      <c r="J344" s="87" t="s">
        <v>1144</v>
      </c>
      <c r="K344" s="9">
        <v>6</v>
      </c>
      <c r="L344" s="14">
        <v>16</v>
      </c>
      <c r="M344" s="84" t="s">
        <v>676</v>
      </c>
      <c r="N344" s="9">
        <v>21</v>
      </c>
      <c r="O344" s="14">
        <v>16</v>
      </c>
      <c r="P344" s="85" t="s">
        <v>2845</v>
      </c>
      <c r="Q344" s="9">
        <v>35</v>
      </c>
      <c r="R344" s="14">
        <v>16</v>
      </c>
      <c r="S344" s="62" t="s">
        <v>2845</v>
      </c>
      <c r="T344" s="37">
        <v>22</v>
      </c>
      <c r="U344" s="5">
        <v>16</v>
      </c>
      <c r="V344" s="315" t="s">
        <v>3499</v>
      </c>
      <c r="W344" s="5">
        <v>272</v>
      </c>
      <c r="X344" s="5">
        <v>16</v>
      </c>
      <c r="Y344" s="315" t="s">
        <v>3915</v>
      </c>
      <c r="AF344" s="9">
        <f t="shared" si="50"/>
        <v>361</v>
      </c>
      <c r="AG344" s="9">
        <f t="shared" si="51"/>
        <v>98</v>
      </c>
      <c r="AH344" s="26">
        <f t="shared" ref="AH344:AH349" si="52">+AF344/AG344</f>
        <v>3.6836734693877551</v>
      </c>
      <c r="AI344" s="26">
        <f t="shared" ref="AI344:AI349" si="53">+AF344/F344</f>
        <v>1.8049999999999999</v>
      </c>
      <c r="AJ344" s="9" t="s">
        <v>4072</v>
      </c>
    </row>
    <row r="345" spans="1:36" ht="15.75" hidden="1" customHeight="1" x14ac:dyDescent="0.25">
      <c r="A345" s="9">
        <v>367</v>
      </c>
      <c r="B345" s="9" t="s">
        <v>568</v>
      </c>
      <c r="C345" s="9" t="s">
        <v>616</v>
      </c>
      <c r="D345" s="9" t="s">
        <v>16</v>
      </c>
      <c r="E345" s="59" t="s">
        <v>620</v>
      </c>
      <c r="F345" s="28">
        <v>25000</v>
      </c>
      <c r="G345" s="9" t="s">
        <v>621</v>
      </c>
      <c r="H345" s="24">
        <v>498</v>
      </c>
      <c r="I345" s="14">
        <v>2083</v>
      </c>
      <c r="J345" s="87" t="s">
        <v>1145</v>
      </c>
      <c r="K345" s="9">
        <v>581</v>
      </c>
      <c r="L345" s="14">
        <v>2083</v>
      </c>
      <c r="M345" s="84" t="s">
        <v>675</v>
      </c>
      <c r="N345" s="9">
        <v>688</v>
      </c>
      <c r="O345" s="14">
        <v>2083</v>
      </c>
      <c r="P345" s="85" t="s">
        <v>2846</v>
      </c>
      <c r="Q345" s="9">
        <v>159</v>
      </c>
      <c r="R345" s="14">
        <v>2083</v>
      </c>
      <c r="S345" s="73" t="s">
        <v>2846</v>
      </c>
      <c r="T345" s="37">
        <v>456</v>
      </c>
      <c r="U345" s="5">
        <v>2087</v>
      </c>
      <c r="V345" s="315" t="s">
        <v>3500</v>
      </c>
      <c r="W345" s="407">
        <v>19389.580000000002</v>
      </c>
      <c r="X345" s="180">
        <v>11300</v>
      </c>
      <c r="Y345" s="315" t="s">
        <v>3916</v>
      </c>
      <c r="AF345" s="9">
        <f t="shared" si="50"/>
        <v>21771.58</v>
      </c>
      <c r="AG345" s="9">
        <f t="shared" si="51"/>
        <v>21719</v>
      </c>
      <c r="AH345" s="26">
        <f t="shared" si="52"/>
        <v>1.0024209217735625</v>
      </c>
      <c r="AI345" s="26">
        <f t="shared" si="53"/>
        <v>0.87086320000000006</v>
      </c>
      <c r="AJ345" s="9" t="s">
        <v>4072</v>
      </c>
    </row>
    <row r="346" spans="1:36" ht="15.75" hidden="1" customHeight="1" x14ac:dyDescent="0.25">
      <c r="A346" s="9">
        <v>368</v>
      </c>
      <c r="B346" s="9" t="s">
        <v>568</v>
      </c>
      <c r="C346" s="9" t="s">
        <v>616</v>
      </c>
      <c r="D346" s="9" t="s">
        <v>16</v>
      </c>
      <c r="E346" s="59" t="s">
        <v>622</v>
      </c>
      <c r="F346" s="24">
        <v>150</v>
      </c>
      <c r="G346" s="9" t="s">
        <v>518</v>
      </c>
      <c r="H346" s="9">
        <v>17</v>
      </c>
      <c r="I346" s="14">
        <v>8</v>
      </c>
      <c r="J346" s="87" t="s">
        <v>1146</v>
      </c>
      <c r="K346" s="9">
        <v>31</v>
      </c>
      <c r="L346" s="14">
        <v>8</v>
      </c>
      <c r="M346" s="84" t="s">
        <v>681</v>
      </c>
      <c r="N346" s="9">
        <v>52</v>
      </c>
      <c r="O346" s="14">
        <v>8</v>
      </c>
      <c r="P346" s="85" t="s">
        <v>2847</v>
      </c>
      <c r="Q346" s="9">
        <v>20</v>
      </c>
      <c r="R346" s="14">
        <v>45</v>
      </c>
      <c r="S346" s="73" t="s">
        <v>2847</v>
      </c>
      <c r="T346" s="37">
        <v>5</v>
      </c>
      <c r="U346" s="5">
        <v>28</v>
      </c>
      <c r="V346" s="315" t="s">
        <v>3501</v>
      </c>
      <c r="W346" s="5">
        <v>12</v>
      </c>
      <c r="X346" s="5">
        <v>40</v>
      </c>
      <c r="Y346" s="315" t="s">
        <v>3917</v>
      </c>
      <c r="AF346" s="9">
        <f t="shared" si="50"/>
        <v>137</v>
      </c>
      <c r="AG346" s="9">
        <f t="shared" si="51"/>
        <v>137</v>
      </c>
      <c r="AH346" s="26">
        <f t="shared" si="52"/>
        <v>1</v>
      </c>
      <c r="AI346" s="190">
        <f t="shared" si="53"/>
        <v>0.91333333333333333</v>
      </c>
      <c r="AJ346" s="9" t="s">
        <v>4072</v>
      </c>
    </row>
    <row r="347" spans="1:36" ht="15.75" hidden="1" customHeight="1" x14ac:dyDescent="0.25">
      <c r="A347" s="9">
        <v>369</v>
      </c>
      <c r="B347" s="9" t="s">
        <v>568</v>
      </c>
      <c r="C347" s="9" t="s">
        <v>616</v>
      </c>
      <c r="D347" s="9" t="s">
        <v>16</v>
      </c>
      <c r="E347" s="59" t="s">
        <v>623</v>
      </c>
      <c r="F347" s="9">
        <v>1000</v>
      </c>
      <c r="G347" s="9" t="s">
        <v>624</v>
      </c>
      <c r="H347" s="9">
        <v>83</v>
      </c>
      <c r="I347" s="14">
        <v>80</v>
      </c>
      <c r="J347" s="87" t="s">
        <v>1147</v>
      </c>
      <c r="K347" s="9">
        <v>44</v>
      </c>
      <c r="L347" s="14">
        <v>85</v>
      </c>
      <c r="M347" s="84" t="s">
        <v>672</v>
      </c>
      <c r="N347" s="9">
        <v>46</v>
      </c>
      <c r="O347" s="14">
        <v>80</v>
      </c>
      <c r="P347" s="85" t="s">
        <v>2848</v>
      </c>
      <c r="Q347" s="9">
        <v>16</v>
      </c>
      <c r="R347" s="14">
        <v>80</v>
      </c>
      <c r="S347" s="73" t="s">
        <v>2848</v>
      </c>
      <c r="T347" s="37">
        <v>126</v>
      </c>
      <c r="U347" s="5">
        <v>80</v>
      </c>
      <c r="V347" s="315" t="s">
        <v>3502</v>
      </c>
      <c r="W347" s="5">
        <v>290</v>
      </c>
      <c r="X347" s="5">
        <v>85</v>
      </c>
      <c r="Y347" s="315" t="s">
        <v>3918</v>
      </c>
      <c r="AF347" s="9">
        <f t="shared" si="50"/>
        <v>605</v>
      </c>
      <c r="AG347" s="9">
        <f t="shared" si="51"/>
        <v>490</v>
      </c>
      <c r="AH347" s="26">
        <f t="shared" si="52"/>
        <v>1.2346938775510203</v>
      </c>
      <c r="AI347" s="26">
        <f t="shared" si="53"/>
        <v>0.60499999999999998</v>
      </c>
      <c r="AJ347" s="9" t="s">
        <v>4072</v>
      </c>
    </row>
    <row r="348" spans="1:36" ht="15.75" hidden="1" customHeight="1" x14ac:dyDescent="0.25">
      <c r="A348" s="9">
        <v>370</v>
      </c>
      <c r="B348" s="9" t="s">
        <v>568</v>
      </c>
      <c r="C348" s="9" t="s">
        <v>616</v>
      </c>
      <c r="D348" s="9" t="s">
        <v>16</v>
      </c>
      <c r="E348" s="59" t="s">
        <v>625</v>
      </c>
      <c r="F348" s="9">
        <v>157</v>
      </c>
      <c r="G348" s="9" t="s">
        <v>626</v>
      </c>
      <c r="H348" s="9">
        <v>10</v>
      </c>
      <c r="I348" s="14">
        <v>13</v>
      </c>
      <c r="J348" s="87" t="s">
        <v>1148</v>
      </c>
      <c r="K348" s="9">
        <v>3</v>
      </c>
      <c r="L348" s="14">
        <v>13</v>
      </c>
      <c r="M348" s="84" t="s">
        <v>685</v>
      </c>
      <c r="N348" s="9">
        <v>3</v>
      </c>
      <c r="O348" s="14">
        <v>13</v>
      </c>
      <c r="P348" s="85" t="s">
        <v>2849</v>
      </c>
      <c r="Q348" s="9">
        <v>0</v>
      </c>
      <c r="R348" s="14">
        <v>13</v>
      </c>
      <c r="S348" s="61"/>
      <c r="T348" s="37">
        <v>0</v>
      </c>
      <c r="U348" s="5">
        <v>13</v>
      </c>
      <c r="V348" s="346"/>
      <c r="W348" s="5">
        <v>5</v>
      </c>
      <c r="X348" s="5">
        <v>13</v>
      </c>
      <c r="Y348" s="315" t="s">
        <v>3919</v>
      </c>
      <c r="AF348" s="9">
        <f t="shared" si="50"/>
        <v>21</v>
      </c>
      <c r="AG348" s="9">
        <f t="shared" si="51"/>
        <v>78</v>
      </c>
      <c r="AH348" s="26">
        <f t="shared" si="52"/>
        <v>0.26923076923076922</v>
      </c>
      <c r="AI348" s="26">
        <f t="shared" si="53"/>
        <v>0.13375796178343949</v>
      </c>
      <c r="AJ348" s="9" t="s">
        <v>4074</v>
      </c>
    </row>
    <row r="349" spans="1:36" ht="15.75" hidden="1" customHeight="1" x14ac:dyDescent="0.25">
      <c r="A349" s="9">
        <v>371</v>
      </c>
      <c r="B349" s="9" t="s">
        <v>568</v>
      </c>
      <c r="C349" s="9" t="s">
        <v>616</v>
      </c>
      <c r="D349" s="9" t="s">
        <v>16</v>
      </c>
      <c r="E349" s="59" t="s">
        <v>627</v>
      </c>
      <c r="F349" s="24">
        <v>35</v>
      </c>
      <c r="G349" s="9" t="s">
        <v>628</v>
      </c>
      <c r="H349" s="9">
        <v>3</v>
      </c>
      <c r="I349" s="14">
        <v>2</v>
      </c>
      <c r="J349" s="87" t="s">
        <v>1149</v>
      </c>
      <c r="K349" s="9">
        <v>1</v>
      </c>
      <c r="L349" s="14">
        <v>2</v>
      </c>
      <c r="M349" s="84" t="s">
        <v>677</v>
      </c>
      <c r="N349" s="9">
        <v>3</v>
      </c>
      <c r="O349" s="14">
        <v>2</v>
      </c>
      <c r="P349" s="85" t="s">
        <v>2850</v>
      </c>
      <c r="Q349" s="9">
        <v>3</v>
      </c>
      <c r="R349" s="14">
        <v>3</v>
      </c>
      <c r="S349" s="73" t="s">
        <v>3092</v>
      </c>
      <c r="T349" s="37">
        <v>12</v>
      </c>
      <c r="U349" s="14">
        <v>12</v>
      </c>
      <c r="V349" s="315" t="s">
        <v>3503</v>
      </c>
      <c r="W349" s="5">
        <v>1</v>
      </c>
      <c r="X349" s="14">
        <v>2</v>
      </c>
      <c r="Y349" s="315" t="s">
        <v>3920</v>
      </c>
      <c r="AF349" s="9">
        <f t="shared" si="50"/>
        <v>23</v>
      </c>
      <c r="AG349" s="9">
        <f t="shared" si="51"/>
        <v>23</v>
      </c>
      <c r="AH349" s="26">
        <f t="shared" si="52"/>
        <v>1</v>
      </c>
      <c r="AI349" s="26">
        <f t="shared" si="53"/>
        <v>0.65714285714285714</v>
      </c>
      <c r="AJ349" s="9" t="s">
        <v>4072</v>
      </c>
    </row>
    <row r="350" spans="1:36" ht="15.75" hidden="1" customHeight="1" x14ac:dyDescent="0.25">
      <c r="A350" s="9">
        <v>372</v>
      </c>
      <c r="B350" s="9" t="s">
        <v>568</v>
      </c>
      <c r="C350" s="9" t="s">
        <v>629</v>
      </c>
      <c r="D350" s="9" t="s">
        <v>16</v>
      </c>
      <c r="E350" s="59" t="s">
        <v>630</v>
      </c>
      <c r="F350" s="11">
        <v>1</v>
      </c>
      <c r="G350" s="9" t="s">
        <v>18</v>
      </c>
      <c r="H350" s="9">
        <v>90</v>
      </c>
      <c r="I350" s="9">
        <v>90</v>
      </c>
      <c r="J350" s="87" t="s">
        <v>1150</v>
      </c>
      <c r="K350" s="9">
        <v>185</v>
      </c>
      <c r="L350" s="9">
        <v>185</v>
      </c>
      <c r="M350" s="84" t="s">
        <v>1172</v>
      </c>
      <c r="N350" s="9">
        <v>174</v>
      </c>
      <c r="O350" s="9">
        <v>174</v>
      </c>
      <c r="P350" s="85" t="s">
        <v>2851</v>
      </c>
      <c r="Q350" s="9">
        <v>79</v>
      </c>
      <c r="R350" s="9">
        <v>79</v>
      </c>
      <c r="S350" s="73" t="s">
        <v>3093</v>
      </c>
      <c r="T350" s="37">
        <v>219</v>
      </c>
      <c r="U350" s="5">
        <v>219</v>
      </c>
      <c r="V350" s="59" t="s">
        <v>3504</v>
      </c>
      <c r="W350" s="5">
        <v>233</v>
      </c>
      <c r="X350" s="5">
        <v>233</v>
      </c>
      <c r="Y350" s="315" t="s">
        <v>3093</v>
      </c>
      <c r="AF350" s="9">
        <f t="shared" si="50"/>
        <v>980</v>
      </c>
      <c r="AG350" s="9">
        <f t="shared" si="51"/>
        <v>980</v>
      </c>
      <c r="AH350" s="26">
        <f t="shared" ref="AH350:AH355" si="54">AF350/AG350</f>
        <v>1</v>
      </c>
      <c r="AI350" s="26">
        <f t="shared" ref="AI350:AI355" si="55">+AH350/F350</f>
        <v>1</v>
      </c>
      <c r="AJ350" s="9" t="s">
        <v>4072</v>
      </c>
    </row>
    <row r="351" spans="1:36" ht="15.75" hidden="1" customHeight="1" x14ac:dyDescent="0.25">
      <c r="A351" s="9">
        <v>373</v>
      </c>
      <c r="B351" s="9" t="s">
        <v>568</v>
      </c>
      <c r="C351" s="9" t="s">
        <v>629</v>
      </c>
      <c r="D351" s="9" t="s">
        <v>16</v>
      </c>
      <c r="E351" s="59" t="s">
        <v>631</v>
      </c>
      <c r="F351" s="11">
        <v>1</v>
      </c>
      <c r="G351" s="9" t="s">
        <v>18</v>
      </c>
      <c r="H351" s="9">
        <v>25</v>
      </c>
      <c r="I351" s="9">
        <v>25</v>
      </c>
      <c r="J351" s="87" t="s">
        <v>1151</v>
      </c>
      <c r="K351" s="9">
        <v>81</v>
      </c>
      <c r="L351" s="9">
        <v>81</v>
      </c>
      <c r="M351" s="84" t="s">
        <v>1173</v>
      </c>
      <c r="N351" s="9">
        <v>189</v>
      </c>
      <c r="O351" s="9">
        <v>189</v>
      </c>
      <c r="P351" s="85" t="s">
        <v>2852</v>
      </c>
      <c r="Q351" s="9">
        <v>79</v>
      </c>
      <c r="R351" s="9">
        <v>79</v>
      </c>
      <c r="S351" s="62" t="s">
        <v>3094</v>
      </c>
      <c r="T351" s="37">
        <v>248</v>
      </c>
      <c r="U351" s="5">
        <v>248</v>
      </c>
      <c r="V351" s="59" t="s">
        <v>2852</v>
      </c>
      <c r="W351" s="5">
        <v>241</v>
      </c>
      <c r="X351" s="5">
        <v>241</v>
      </c>
      <c r="Y351" s="315" t="s">
        <v>3921</v>
      </c>
      <c r="AF351" s="9">
        <f t="shared" si="50"/>
        <v>863</v>
      </c>
      <c r="AG351" s="9">
        <f t="shared" si="51"/>
        <v>863</v>
      </c>
      <c r="AH351" s="26">
        <f t="shared" si="54"/>
        <v>1</v>
      </c>
      <c r="AI351" s="26">
        <f t="shared" si="55"/>
        <v>1</v>
      </c>
      <c r="AJ351" s="9" t="s">
        <v>4072</v>
      </c>
    </row>
    <row r="352" spans="1:36" ht="15.75" hidden="1" customHeight="1" x14ac:dyDescent="0.25">
      <c r="A352" s="9">
        <v>374</v>
      </c>
      <c r="B352" s="9" t="s">
        <v>568</v>
      </c>
      <c r="C352" s="9" t="s">
        <v>629</v>
      </c>
      <c r="D352" s="9" t="s">
        <v>16</v>
      </c>
      <c r="E352" s="59" t="s">
        <v>632</v>
      </c>
      <c r="F352" s="11">
        <v>1</v>
      </c>
      <c r="G352" s="9" t="s">
        <v>18</v>
      </c>
      <c r="H352" s="9">
        <v>11</v>
      </c>
      <c r="I352" s="9">
        <v>11</v>
      </c>
      <c r="J352" s="87" t="s">
        <v>1152</v>
      </c>
      <c r="K352" s="9">
        <v>3</v>
      </c>
      <c r="L352" s="9">
        <v>3</v>
      </c>
      <c r="M352" s="84" t="s">
        <v>1174</v>
      </c>
      <c r="N352" s="9">
        <v>28</v>
      </c>
      <c r="O352" s="9">
        <v>28</v>
      </c>
      <c r="P352" s="85" t="s">
        <v>2853</v>
      </c>
      <c r="Q352" s="9">
        <v>9</v>
      </c>
      <c r="R352" s="9">
        <v>9</v>
      </c>
      <c r="S352" s="73" t="s">
        <v>3095</v>
      </c>
      <c r="T352" s="37">
        <v>23</v>
      </c>
      <c r="U352" s="5">
        <v>23</v>
      </c>
      <c r="V352" s="59" t="s">
        <v>2853</v>
      </c>
      <c r="W352" s="5">
        <v>34</v>
      </c>
      <c r="X352" s="5">
        <v>34</v>
      </c>
      <c r="Y352" s="315" t="s">
        <v>3922</v>
      </c>
      <c r="AF352" s="9">
        <f t="shared" si="50"/>
        <v>108</v>
      </c>
      <c r="AG352" s="9">
        <f t="shared" si="51"/>
        <v>108</v>
      </c>
      <c r="AH352" s="26">
        <f t="shared" si="54"/>
        <v>1</v>
      </c>
      <c r="AI352" s="26">
        <f t="shared" si="55"/>
        <v>1</v>
      </c>
      <c r="AJ352" s="9" t="s">
        <v>4072</v>
      </c>
    </row>
    <row r="353" spans="1:36" ht="15.75" hidden="1" customHeight="1" x14ac:dyDescent="0.25">
      <c r="A353" s="9">
        <v>375</v>
      </c>
      <c r="B353" s="9" t="s">
        <v>568</v>
      </c>
      <c r="C353" s="9" t="s">
        <v>629</v>
      </c>
      <c r="D353" s="9" t="s">
        <v>16</v>
      </c>
      <c r="E353" s="59" t="s">
        <v>633</v>
      </c>
      <c r="F353" s="11">
        <v>1</v>
      </c>
      <c r="G353" s="9" t="s">
        <v>18</v>
      </c>
      <c r="H353" s="9">
        <v>0</v>
      </c>
      <c r="I353" s="9">
        <v>0</v>
      </c>
      <c r="J353" s="87"/>
      <c r="K353" s="9">
        <v>69</v>
      </c>
      <c r="L353" s="9">
        <v>69</v>
      </c>
      <c r="M353" s="84" t="s">
        <v>1175</v>
      </c>
      <c r="N353" s="9">
        <v>131</v>
      </c>
      <c r="O353" s="9">
        <v>131</v>
      </c>
      <c r="P353" s="85" t="s">
        <v>2854</v>
      </c>
      <c r="Q353" s="9">
        <v>32</v>
      </c>
      <c r="R353" s="9">
        <v>32</v>
      </c>
      <c r="S353" s="62" t="s">
        <v>3096</v>
      </c>
      <c r="T353" s="37">
        <v>28</v>
      </c>
      <c r="U353" s="5">
        <v>28</v>
      </c>
      <c r="V353" s="59" t="s">
        <v>3505</v>
      </c>
      <c r="W353" s="5">
        <v>30</v>
      </c>
      <c r="X353" s="5">
        <v>30</v>
      </c>
      <c r="Y353" s="315" t="s">
        <v>3923</v>
      </c>
      <c r="AF353" s="9">
        <f t="shared" si="50"/>
        <v>290</v>
      </c>
      <c r="AG353" s="9">
        <f t="shared" si="51"/>
        <v>290</v>
      </c>
      <c r="AH353" s="26">
        <f t="shared" si="54"/>
        <v>1</v>
      </c>
      <c r="AI353" s="26">
        <f t="shared" si="55"/>
        <v>1</v>
      </c>
      <c r="AJ353" s="9" t="s">
        <v>4072</v>
      </c>
    </row>
    <row r="354" spans="1:36" ht="30" hidden="1" customHeight="1" x14ac:dyDescent="0.25">
      <c r="A354" s="9">
        <v>376</v>
      </c>
      <c r="B354" s="9" t="s">
        <v>568</v>
      </c>
      <c r="C354" s="9" t="s">
        <v>629</v>
      </c>
      <c r="D354" s="9" t="s">
        <v>16</v>
      </c>
      <c r="E354" s="59" t="s">
        <v>634</v>
      </c>
      <c r="F354" s="11">
        <v>1</v>
      </c>
      <c r="G354" s="9" t="s">
        <v>18</v>
      </c>
      <c r="H354" s="9">
        <v>285</v>
      </c>
      <c r="I354" s="9">
        <v>285</v>
      </c>
      <c r="J354" s="87" t="s">
        <v>1153</v>
      </c>
      <c r="K354" s="9">
        <v>454</v>
      </c>
      <c r="L354" s="9">
        <v>454</v>
      </c>
      <c r="M354" s="84" t="s">
        <v>1176</v>
      </c>
      <c r="N354" s="9">
        <v>507</v>
      </c>
      <c r="O354" s="9">
        <v>507</v>
      </c>
      <c r="P354" s="85" t="s">
        <v>2855</v>
      </c>
      <c r="Q354" s="9">
        <v>238</v>
      </c>
      <c r="R354" s="9">
        <v>238</v>
      </c>
      <c r="S354" s="73" t="s">
        <v>3097</v>
      </c>
      <c r="T354" s="37">
        <v>367</v>
      </c>
      <c r="U354" s="5">
        <v>367</v>
      </c>
      <c r="V354" s="59" t="s">
        <v>2855</v>
      </c>
      <c r="W354" s="5">
        <v>284</v>
      </c>
      <c r="X354" s="5">
        <v>284</v>
      </c>
      <c r="Y354" s="315" t="s">
        <v>3924</v>
      </c>
      <c r="AF354" s="9">
        <f t="shared" si="50"/>
        <v>2135</v>
      </c>
      <c r="AG354" s="9">
        <f t="shared" si="51"/>
        <v>2135</v>
      </c>
      <c r="AH354" s="26">
        <f t="shared" si="54"/>
        <v>1</v>
      </c>
      <c r="AI354" s="26">
        <f t="shared" si="55"/>
        <v>1</v>
      </c>
      <c r="AJ354" s="9" t="s">
        <v>4072</v>
      </c>
    </row>
    <row r="355" spans="1:36" ht="30" hidden="1" customHeight="1" x14ac:dyDescent="0.25">
      <c r="A355" s="9">
        <v>377</v>
      </c>
      <c r="B355" s="9" t="s">
        <v>568</v>
      </c>
      <c r="C355" s="9" t="s">
        <v>635</v>
      </c>
      <c r="D355" s="9" t="s">
        <v>16</v>
      </c>
      <c r="E355" s="59" t="s">
        <v>636</v>
      </c>
      <c r="F355" s="11">
        <v>1</v>
      </c>
      <c r="G355" s="9" t="s">
        <v>18</v>
      </c>
      <c r="H355" s="9">
        <v>4</v>
      </c>
      <c r="I355" s="9">
        <v>4</v>
      </c>
      <c r="J355" s="87" t="s">
        <v>1154</v>
      </c>
      <c r="K355" s="9">
        <v>16</v>
      </c>
      <c r="L355" s="9">
        <v>16</v>
      </c>
      <c r="M355" s="84" t="s">
        <v>1177</v>
      </c>
      <c r="N355" s="9">
        <v>5</v>
      </c>
      <c r="O355" s="9">
        <v>5</v>
      </c>
      <c r="P355" s="85" t="s">
        <v>2856</v>
      </c>
      <c r="Q355" s="9">
        <v>3</v>
      </c>
      <c r="R355" s="9">
        <v>3</v>
      </c>
      <c r="S355" s="62" t="s">
        <v>3098</v>
      </c>
      <c r="T355" s="37">
        <v>8</v>
      </c>
      <c r="U355" s="5">
        <v>8</v>
      </c>
      <c r="V355" s="59" t="s">
        <v>3506</v>
      </c>
      <c r="W355" s="5">
        <v>5</v>
      </c>
      <c r="X355" s="5">
        <v>5</v>
      </c>
      <c r="Y355" s="315" t="s">
        <v>3925</v>
      </c>
      <c r="AF355" s="9">
        <f t="shared" si="50"/>
        <v>41</v>
      </c>
      <c r="AG355" s="9">
        <f t="shared" si="51"/>
        <v>41</v>
      </c>
      <c r="AH355" s="26">
        <f t="shared" si="54"/>
        <v>1</v>
      </c>
      <c r="AI355" s="26">
        <f t="shared" si="55"/>
        <v>1</v>
      </c>
      <c r="AJ355" s="9" t="s">
        <v>4072</v>
      </c>
    </row>
    <row r="356" spans="1:36" ht="15.75" hidden="1" customHeight="1" x14ac:dyDescent="0.25">
      <c r="A356" s="9">
        <v>378</v>
      </c>
      <c r="B356" s="9" t="s">
        <v>568</v>
      </c>
      <c r="C356" s="9" t="s">
        <v>635</v>
      </c>
      <c r="D356" s="9" t="s">
        <v>16</v>
      </c>
      <c r="E356" s="59" t="s">
        <v>637</v>
      </c>
      <c r="F356" s="24">
        <v>72</v>
      </c>
      <c r="G356" s="9" t="s">
        <v>298</v>
      </c>
      <c r="H356" s="9">
        <v>7</v>
      </c>
      <c r="I356" s="14">
        <v>1</v>
      </c>
      <c r="J356" s="87" t="s">
        <v>1155</v>
      </c>
      <c r="K356" s="9">
        <v>5</v>
      </c>
      <c r="L356" s="14">
        <v>1</v>
      </c>
      <c r="M356" s="84" t="s">
        <v>679</v>
      </c>
      <c r="N356" s="9">
        <v>3</v>
      </c>
      <c r="O356" s="14">
        <v>1</v>
      </c>
      <c r="P356" s="85" t="s">
        <v>2857</v>
      </c>
      <c r="Q356" s="9">
        <v>12</v>
      </c>
      <c r="R356" s="14">
        <v>12</v>
      </c>
      <c r="S356" s="73" t="s">
        <v>3099</v>
      </c>
      <c r="T356" s="37">
        <v>10</v>
      </c>
      <c r="U356" s="14">
        <v>12</v>
      </c>
      <c r="V356" s="59" t="s">
        <v>3507</v>
      </c>
      <c r="W356" s="5">
        <v>2</v>
      </c>
      <c r="X356" s="14">
        <v>12</v>
      </c>
      <c r="Y356" s="315" t="s">
        <v>3926</v>
      </c>
      <c r="AF356" s="9">
        <f t="shared" si="50"/>
        <v>39</v>
      </c>
      <c r="AG356" s="9">
        <f t="shared" si="51"/>
        <v>39</v>
      </c>
      <c r="AH356" s="26">
        <f t="shared" ref="AH356:AH364" si="56">+AF356/AG356</f>
        <v>1</v>
      </c>
      <c r="AI356" s="190">
        <f t="shared" ref="AI356:AI364" si="57">+AF356/F356</f>
        <v>0.54166666666666663</v>
      </c>
      <c r="AJ356" s="9" t="s">
        <v>4072</v>
      </c>
    </row>
    <row r="357" spans="1:36" ht="15.75" hidden="1" customHeight="1" x14ac:dyDescent="0.25">
      <c r="A357" s="9">
        <v>379</v>
      </c>
      <c r="B357" s="9" t="s">
        <v>568</v>
      </c>
      <c r="C357" s="9" t="s">
        <v>635</v>
      </c>
      <c r="D357" s="9" t="s">
        <v>16</v>
      </c>
      <c r="E357" s="59" t="s">
        <v>638</v>
      </c>
      <c r="F357" s="9">
        <v>2</v>
      </c>
      <c r="G357" s="9" t="s">
        <v>639</v>
      </c>
      <c r="H357" s="14">
        <v>0</v>
      </c>
      <c r="I357" s="14">
        <v>0</v>
      </c>
      <c r="J357" s="83" t="s">
        <v>26</v>
      </c>
      <c r="K357" s="14">
        <v>1</v>
      </c>
      <c r="L357" s="14">
        <v>0</v>
      </c>
      <c r="M357" s="83" t="s">
        <v>390</v>
      </c>
      <c r="N357" s="14">
        <v>0</v>
      </c>
      <c r="O357" s="14">
        <v>0</v>
      </c>
      <c r="P357" s="83" t="s">
        <v>26</v>
      </c>
      <c r="Q357" s="14">
        <v>0</v>
      </c>
      <c r="R357" s="14">
        <v>0</v>
      </c>
      <c r="S357" s="83" t="s">
        <v>26</v>
      </c>
      <c r="T357" s="50">
        <v>0</v>
      </c>
      <c r="U357" s="48">
        <v>0</v>
      </c>
      <c r="V357" s="83" t="s">
        <v>26</v>
      </c>
      <c r="W357" s="5">
        <v>1</v>
      </c>
      <c r="X357" s="5">
        <v>1</v>
      </c>
      <c r="Y357" s="315" t="s">
        <v>3927</v>
      </c>
      <c r="AF357" s="9">
        <f t="shared" si="50"/>
        <v>2</v>
      </c>
      <c r="AG357" s="9">
        <f t="shared" si="51"/>
        <v>1</v>
      </c>
      <c r="AH357" s="26">
        <f t="shared" si="56"/>
        <v>2</v>
      </c>
      <c r="AI357" s="26">
        <f t="shared" si="57"/>
        <v>1</v>
      </c>
      <c r="AJ357" s="9" t="s">
        <v>4072</v>
      </c>
    </row>
    <row r="358" spans="1:36" ht="15.75" hidden="1" customHeight="1" x14ac:dyDescent="0.25">
      <c r="A358" s="9">
        <v>380</v>
      </c>
      <c r="B358" s="9" t="s">
        <v>568</v>
      </c>
      <c r="C358" s="9" t="s">
        <v>635</v>
      </c>
      <c r="D358" s="9" t="s">
        <v>16</v>
      </c>
      <c r="E358" s="59" t="s">
        <v>640</v>
      </c>
      <c r="F358" s="9">
        <v>5</v>
      </c>
      <c r="G358" s="9" t="s">
        <v>641</v>
      </c>
      <c r="H358" s="14">
        <v>0</v>
      </c>
      <c r="I358" s="14">
        <v>0</v>
      </c>
      <c r="J358" s="83" t="s">
        <v>26</v>
      </c>
      <c r="K358" s="9">
        <v>0</v>
      </c>
      <c r="L358" s="14">
        <v>1</v>
      </c>
      <c r="M358" s="84"/>
      <c r="N358" s="14">
        <v>5</v>
      </c>
      <c r="O358" s="14">
        <v>5</v>
      </c>
      <c r="P358" s="83" t="s">
        <v>2868</v>
      </c>
      <c r="Q358" s="9">
        <v>6</v>
      </c>
      <c r="R358" s="9">
        <v>6</v>
      </c>
      <c r="S358" s="73" t="s">
        <v>3284</v>
      </c>
      <c r="T358" s="37">
        <v>4</v>
      </c>
      <c r="U358" s="5">
        <v>4</v>
      </c>
      <c r="V358" s="59" t="s">
        <v>3508</v>
      </c>
      <c r="W358" s="5">
        <v>3</v>
      </c>
      <c r="X358" s="5">
        <v>3</v>
      </c>
      <c r="Y358" s="315" t="s">
        <v>3928</v>
      </c>
      <c r="AF358" s="9">
        <f t="shared" si="50"/>
        <v>18</v>
      </c>
      <c r="AG358" s="9">
        <f t="shared" si="51"/>
        <v>19</v>
      </c>
      <c r="AH358" s="26">
        <f t="shared" si="56"/>
        <v>0.94736842105263153</v>
      </c>
      <c r="AI358" s="26">
        <f t="shared" si="57"/>
        <v>3.6</v>
      </c>
      <c r="AJ358" s="9" t="s">
        <v>4072</v>
      </c>
    </row>
    <row r="359" spans="1:36" ht="15.75" hidden="1" customHeight="1" x14ac:dyDescent="0.25">
      <c r="A359" s="9">
        <v>381</v>
      </c>
      <c r="B359" s="9" t="s">
        <v>568</v>
      </c>
      <c r="C359" s="9" t="s">
        <v>635</v>
      </c>
      <c r="D359" s="9" t="s">
        <v>16</v>
      </c>
      <c r="E359" s="59" t="s">
        <v>642</v>
      </c>
      <c r="F359" s="9">
        <v>1</v>
      </c>
      <c r="G359" s="9" t="s">
        <v>604</v>
      </c>
      <c r="H359" s="14">
        <v>0</v>
      </c>
      <c r="I359" s="14">
        <v>0</v>
      </c>
      <c r="J359" s="83" t="s">
        <v>26</v>
      </c>
      <c r="K359" s="14">
        <v>0</v>
      </c>
      <c r="L359" s="14">
        <v>0</v>
      </c>
      <c r="M359" s="83" t="s">
        <v>26</v>
      </c>
      <c r="N359" s="14">
        <v>0</v>
      </c>
      <c r="O359" s="14">
        <v>0</v>
      </c>
      <c r="P359" s="83" t="s">
        <v>26</v>
      </c>
      <c r="Q359" s="14">
        <v>0</v>
      </c>
      <c r="R359" s="14">
        <v>0</v>
      </c>
      <c r="S359" s="83" t="s">
        <v>26</v>
      </c>
      <c r="T359" s="50">
        <v>0</v>
      </c>
      <c r="U359" s="48">
        <v>0</v>
      </c>
      <c r="V359" s="83" t="s">
        <v>26</v>
      </c>
      <c r="W359" s="5">
        <v>1</v>
      </c>
      <c r="X359" s="5">
        <v>1</v>
      </c>
      <c r="Y359" s="315" t="s">
        <v>3929</v>
      </c>
      <c r="AF359" s="9">
        <f t="shared" si="50"/>
        <v>1</v>
      </c>
      <c r="AG359" s="9">
        <f t="shared" si="51"/>
        <v>1</v>
      </c>
      <c r="AH359" s="26">
        <f t="shared" si="56"/>
        <v>1</v>
      </c>
      <c r="AI359" s="26">
        <f t="shared" si="57"/>
        <v>1</v>
      </c>
      <c r="AJ359" s="9" t="s">
        <v>4072</v>
      </c>
    </row>
    <row r="360" spans="1:36" ht="15.75" hidden="1" customHeight="1" x14ac:dyDescent="0.25">
      <c r="A360" s="9">
        <v>382</v>
      </c>
      <c r="B360" s="9" t="s">
        <v>568</v>
      </c>
      <c r="C360" s="9" t="s">
        <v>635</v>
      </c>
      <c r="D360" s="9" t="s">
        <v>16</v>
      </c>
      <c r="E360" s="59" t="s">
        <v>643</v>
      </c>
      <c r="F360" s="9">
        <v>4</v>
      </c>
      <c r="G360" s="9" t="s">
        <v>644</v>
      </c>
      <c r="H360" s="14">
        <v>0</v>
      </c>
      <c r="I360" s="14">
        <v>0</v>
      </c>
      <c r="J360" s="83" t="s">
        <v>26</v>
      </c>
      <c r="K360" s="14">
        <v>0</v>
      </c>
      <c r="L360" s="14">
        <v>0</v>
      </c>
      <c r="M360" s="83" t="s">
        <v>26</v>
      </c>
      <c r="N360" s="9">
        <v>0</v>
      </c>
      <c r="O360" s="14">
        <v>1</v>
      </c>
      <c r="P360" s="85"/>
      <c r="Q360" s="14">
        <v>0</v>
      </c>
      <c r="R360" s="14">
        <v>0</v>
      </c>
      <c r="S360" s="83" t="s">
        <v>26</v>
      </c>
      <c r="T360" s="50">
        <v>0</v>
      </c>
      <c r="U360" s="48">
        <v>0</v>
      </c>
      <c r="V360" s="83" t="s">
        <v>26</v>
      </c>
      <c r="W360" s="5">
        <v>4</v>
      </c>
      <c r="X360" s="5">
        <v>1</v>
      </c>
      <c r="Y360" s="315" t="s">
        <v>3930</v>
      </c>
      <c r="AF360" s="9">
        <f t="shared" si="50"/>
        <v>4</v>
      </c>
      <c r="AG360" s="9">
        <f t="shared" si="51"/>
        <v>2</v>
      </c>
      <c r="AH360" s="26">
        <f t="shared" si="56"/>
        <v>2</v>
      </c>
      <c r="AI360" s="26">
        <f t="shared" si="57"/>
        <v>1</v>
      </c>
      <c r="AJ360" s="9" t="s">
        <v>4072</v>
      </c>
    </row>
    <row r="361" spans="1:36" ht="15.75" hidden="1" customHeight="1" x14ac:dyDescent="0.25">
      <c r="A361" s="9">
        <v>383</v>
      </c>
      <c r="B361" s="9" t="s">
        <v>568</v>
      </c>
      <c r="C361" s="9" t="s">
        <v>645</v>
      </c>
      <c r="D361" s="9" t="s">
        <v>16</v>
      </c>
      <c r="E361" s="59" t="s">
        <v>646</v>
      </c>
      <c r="F361" s="191">
        <v>12000</v>
      </c>
      <c r="G361" s="20" t="s">
        <v>647</v>
      </c>
      <c r="H361" s="24">
        <v>450</v>
      </c>
      <c r="I361" s="14">
        <v>3692</v>
      </c>
      <c r="J361" s="87" t="s">
        <v>1156</v>
      </c>
      <c r="K361" s="9">
        <v>378</v>
      </c>
      <c r="L361" s="14">
        <v>3692</v>
      </c>
      <c r="M361" s="84" t="s">
        <v>1178</v>
      </c>
      <c r="N361" s="9">
        <v>441</v>
      </c>
      <c r="O361" s="14">
        <v>3692</v>
      </c>
      <c r="P361" s="85" t="s">
        <v>2858</v>
      </c>
      <c r="Q361" s="9">
        <v>513</v>
      </c>
      <c r="R361" s="9">
        <v>103</v>
      </c>
      <c r="S361" s="73" t="s">
        <v>3100</v>
      </c>
      <c r="T361" s="37">
        <v>1311</v>
      </c>
      <c r="U361" s="9">
        <v>103</v>
      </c>
      <c r="V361" s="59" t="s">
        <v>3509</v>
      </c>
      <c r="W361" s="5">
        <v>705</v>
      </c>
      <c r="X361" s="9">
        <v>103</v>
      </c>
      <c r="Y361" s="315" t="s">
        <v>3931</v>
      </c>
      <c r="AF361" s="9">
        <f t="shared" si="50"/>
        <v>3798</v>
      </c>
      <c r="AG361" s="9">
        <f t="shared" si="51"/>
        <v>11385</v>
      </c>
      <c r="AH361" s="26">
        <f t="shared" si="56"/>
        <v>0.33359683794466405</v>
      </c>
      <c r="AI361" s="26">
        <f t="shared" si="57"/>
        <v>0.3165</v>
      </c>
      <c r="AJ361" s="9" t="s">
        <v>4074</v>
      </c>
    </row>
    <row r="362" spans="1:36" ht="15.75" hidden="1" customHeight="1" x14ac:dyDescent="0.25">
      <c r="A362" s="9">
        <v>384</v>
      </c>
      <c r="B362" s="9" t="s">
        <v>568</v>
      </c>
      <c r="C362" s="9" t="s">
        <v>645</v>
      </c>
      <c r="D362" s="9" t="s">
        <v>16</v>
      </c>
      <c r="E362" s="59" t="s">
        <v>648</v>
      </c>
      <c r="F362" s="192">
        <v>24</v>
      </c>
      <c r="G362" s="9" t="s">
        <v>298</v>
      </c>
      <c r="H362" s="9">
        <v>1</v>
      </c>
      <c r="I362" s="14">
        <v>2</v>
      </c>
      <c r="J362" s="87" t="s">
        <v>1157</v>
      </c>
      <c r="K362" s="9">
        <v>1</v>
      </c>
      <c r="L362" s="14">
        <v>2</v>
      </c>
      <c r="M362" s="84" t="s">
        <v>678</v>
      </c>
      <c r="N362" s="9">
        <v>4</v>
      </c>
      <c r="O362" s="14">
        <v>2</v>
      </c>
      <c r="P362" s="85" t="s">
        <v>2859</v>
      </c>
      <c r="Q362" s="277">
        <v>1</v>
      </c>
      <c r="R362" s="9">
        <v>2</v>
      </c>
      <c r="S362" s="73" t="s">
        <v>3101</v>
      </c>
      <c r="T362" s="37">
        <v>1</v>
      </c>
      <c r="U362" s="5">
        <v>1</v>
      </c>
      <c r="V362" s="59" t="s">
        <v>3510</v>
      </c>
      <c r="W362" s="5">
        <v>1</v>
      </c>
      <c r="X362" s="5">
        <v>2</v>
      </c>
      <c r="Y362" s="315" t="s">
        <v>3932</v>
      </c>
      <c r="AF362" s="9">
        <f t="shared" si="50"/>
        <v>9</v>
      </c>
      <c r="AG362" s="9">
        <f t="shared" si="51"/>
        <v>11</v>
      </c>
      <c r="AH362" s="26">
        <f t="shared" si="56"/>
        <v>0.81818181818181823</v>
      </c>
      <c r="AI362" s="26">
        <f t="shared" si="57"/>
        <v>0.375</v>
      </c>
      <c r="AJ362" s="9" t="s">
        <v>4072</v>
      </c>
    </row>
    <row r="363" spans="1:36" ht="15.75" hidden="1" customHeight="1" x14ac:dyDescent="0.25">
      <c r="A363" s="9">
        <v>385</v>
      </c>
      <c r="B363" s="9" t="s">
        <v>568</v>
      </c>
      <c r="C363" s="9" t="s">
        <v>645</v>
      </c>
      <c r="D363" s="9" t="s">
        <v>16</v>
      </c>
      <c r="E363" s="59" t="s">
        <v>649</v>
      </c>
      <c r="F363" s="9">
        <v>24</v>
      </c>
      <c r="G363" s="9" t="s">
        <v>650</v>
      </c>
      <c r="H363" s="9">
        <v>0</v>
      </c>
      <c r="I363" s="14">
        <v>3</v>
      </c>
      <c r="J363" s="87"/>
      <c r="K363" s="9">
        <v>5</v>
      </c>
      <c r="L363" s="14">
        <v>3</v>
      </c>
      <c r="M363" s="84" t="s">
        <v>684</v>
      </c>
      <c r="N363" s="9">
        <v>10</v>
      </c>
      <c r="O363" s="14">
        <v>3</v>
      </c>
      <c r="P363" s="85" t="s">
        <v>2860</v>
      </c>
      <c r="Q363" s="9">
        <v>21</v>
      </c>
      <c r="R363" s="9">
        <v>3</v>
      </c>
      <c r="S363" s="62" t="s">
        <v>3102</v>
      </c>
      <c r="T363" s="37">
        <v>20</v>
      </c>
      <c r="U363" s="5">
        <v>20</v>
      </c>
      <c r="V363" s="315" t="s">
        <v>3102</v>
      </c>
      <c r="W363" s="5">
        <v>0</v>
      </c>
      <c r="X363" s="5">
        <v>0</v>
      </c>
      <c r="AF363" s="9">
        <f t="shared" si="50"/>
        <v>56</v>
      </c>
      <c r="AG363" s="9">
        <f t="shared" si="51"/>
        <v>32</v>
      </c>
      <c r="AH363" s="26">
        <f t="shared" si="56"/>
        <v>1.75</v>
      </c>
      <c r="AI363" s="190">
        <f t="shared" si="57"/>
        <v>2.3333333333333335</v>
      </c>
      <c r="AJ363" s="9" t="s">
        <v>4072</v>
      </c>
    </row>
    <row r="364" spans="1:36" ht="15.75" hidden="1" customHeight="1" x14ac:dyDescent="0.25">
      <c r="A364" s="9">
        <v>386</v>
      </c>
      <c r="B364" s="9" t="s">
        <v>568</v>
      </c>
      <c r="C364" s="9" t="s">
        <v>645</v>
      </c>
      <c r="D364" s="9" t="s">
        <v>16</v>
      </c>
      <c r="E364" s="59" t="s">
        <v>651</v>
      </c>
      <c r="F364" s="9">
        <v>12</v>
      </c>
      <c r="G364" s="9" t="s">
        <v>652</v>
      </c>
      <c r="H364" s="9">
        <v>1</v>
      </c>
      <c r="I364" s="14">
        <v>1</v>
      </c>
      <c r="J364" s="87" t="s">
        <v>1158</v>
      </c>
      <c r="K364" s="9">
        <v>2</v>
      </c>
      <c r="L364" s="14">
        <v>1</v>
      </c>
      <c r="M364" s="84" t="s">
        <v>664</v>
      </c>
      <c r="N364" s="9">
        <v>2</v>
      </c>
      <c r="O364" s="14">
        <v>1</v>
      </c>
      <c r="P364" s="85" t="s">
        <v>2861</v>
      </c>
      <c r="Q364" s="9">
        <v>1</v>
      </c>
      <c r="R364" s="9">
        <v>1</v>
      </c>
      <c r="S364" s="73" t="s">
        <v>3103</v>
      </c>
      <c r="T364" s="37">
        <v>1</v>
      </c>
      <c r="U364" s="5">
        <v>1</v>
      </c>
      <c r="V364" s="315" t="s">
        <v>3511</v>
      </c>
      <c r="W364" s="5">
        <v>3</v>
      </c>
      <c r="X364" s="5">
        <v>1</v>
      </c>
      <c r="Y364" s="315" t="s">
        <v>3933</v>
      </c>
      <c r="AF364" s="9">
        <f t="shared" si="50"/>
        <v>10</v>
      </c>
      <c r="AG364" s="9">
        <f t="shared" si="51"/>
        <v>6</v>
      </c>
      <c r="AH364" s="26">
        <f t="shared" si="56"/>
        <v>1.6666666666666667</v>
      </c>
      <c r="AI364" s="26">
        <f t="shared" si="57"/>
        <v>0.83333333333333337</v>
      </c>
      <c r="AJ364" s="9" t="s">
        <v>4072</v>
      </c>
    </row>
    <row r="365" spans="1:36" ht="15.75" hidden="1" customHeight="1" x14ac:dyDescent="0.25">
      <c r="A365" s="9">
        <v>387</v>
      </c>
      <c r="B365" s="9" t="s">
        <v>568</v>
      </c>
      <c r="C365" s="9" t="s">
        <v>645</v>
      </c>
      <c r="D365" s="9" t="s">
        <v>16</v>
      </c>
      <c r="E365" s="59" t="s">
        <v>653</v>
      </c>
      <c r="F365" s="20">
        <v>1</v>
      </c>
      <c r="G365" s="20" t="s">
        <v>18</v>
      </c>
      <c r="H365" s="9">
        <v>1</v>
      </c>
      <c r="I365" s="9">
        <v>1</v>
      </c>
      <c r="J365" s="87" t="s">
        <v>1159</v>
      </c>
      <c r="K365" s="9">
        <v>3</v>
      </c>
      <c r="L365" s="9">
        <v>2</v>
      </c>
      <c r="M365" s="84" t="s">
        <v>671</v>
      </c>
      <c r="N365" s="9">
        <v>3</v>
      </c>
      <c r="O365" s="9">
        <v>3</v>
      </c>
      <c r="P365" s="85" t="s">
        <v>2862</v>
      </c>
      <c r="Q365" s="9">
        <v>1</v>
      </c>
      <c r="R365" s="9">
        <v>1</v>
      </c>
      <c r="S365" s="73" t="s">
        <v>3104</v>
      </c>
      <c r="T365" s="37">
        <v>4</v>
      </c>
      <c r="U365" s="5">
        <v>1</v>
      </c>
      <c r="V365" s="315" t="s">
        <v>3512</v>
      </c>
      <c r="W365" s="5">
        <v>3</v>
      </c>
      <c r="X365" s="5">
        <v>3</v>
      </c>
      <c r="Y365" s="315" t="s">
        <v>3934</v>
      </c>
      <c r="AF365" s="9">
        <f t="shared" ref="AF365:AF401" si="58">H365+K365+N365+Q365+T365+W365</f>
        <v>15</v>
      </c>
      <c r="AG365" s="9">
        <f t="shared" si="51"/>
        <v>11</v>
      </c>
      <c r="AH365" s="26">
        <f>AF365/AG365</f>
        <v>1.3636363636363635</v>
      </c>
      <c r="AI365" s="190">
        <f>+AH365/F365</f>
        <v>1.3636363636363635</v>
      </c>
      <c r="AJ365" s="9" t="s">
        <v>4072</v>
      </c>
    </row>
    <row r="366" spans="1:36" ht="15.75" hidden="1" customHeight="1" x14ac:dyDescent="0.25">
      <c r="A366" s="9">
        <v>388</v>
      </c>
      <c r="B366" s="9" t="s">
        <v>568</v>
      </c>
      <c r="C366" s="9" t="s">
        <v>654</v>
      </c>
      <c r="D366" s="9" t="s">
        <v>16</v>
      </c>
      <c r="E366" s="59" t="s">
        <v>655</v>
      </c>
      <c r="F366" s="9">
        <v>2</v>
      </c>
      <c r="G366" s="9" t="s">
        <v>639</v>
      </c>
      <c r="H366" s="14">
        <v>0</v>
      </c>
      <c r="I366" s="14">
        <v>0</v>
      </c>
      <c r="J366" s="83" t="s">
        <v>26</v>
      </c>
      <c r="K366" s="14">
        <v>0</v>
      </c>
      <c r="L366" s="14">
        <v>0</v>
      </c>
      <c r="M366" s="83" t="s">
        <v>26</v>
      </c>
      <c r="N366" s="14">
        <v>0</v>
      </c>
      <c r="O366" s="14">
        <v>0</v>
      </c>
      <c r="P366" s="83" t="s">
        <v>26</v>
      </c>
      <c r="Q366" s="14">
        <v>0</v>
      </c>
      <c r="R366" s="14">
        <v>0</v>
      </c>
      <c r="S366" s="83" t="s">
        <v>26</v>
      </c>
      <c r="T366" s="37">
        <v>2</v>
      </c>
      <c r="U366" s="5">
        <v>2</v>
      </c>
      <c r="V366" s="315" t="s">
        <v>3513</v>
      </c>
      <c r="W366" s="5">
        <v>0</v>
      </c>
      <c r="X366" s="5">
        <v>0</v>
      </c>
      <c r="Y366" s="315" t="s">
        <v>26</v>
      </c>
      <c r="AF366" s="9">
        <f t="shared" si="58"/>
        <v>2</v>
      </c>
      <c r="AG366" s="9">
        <f t="shared" ref="AG366:AG401" si="59">I366+L366+O366+R366+U366+X366</f>
        <v>2</v>
      </c>
      <c r="AH366" s="26">
        <f>+AF366/AG366</f>
        <v>1</v>
      </c>
      <c r="AI366" s="26">
        <f>+AF366/F366</f>
        <v>1</v>
      </c>
      <c r="AJ366" s="9" t="s">
        <v>4072</v>
      </c>
    </row>
    <row r="367" spans="1:36" ht="15.75" hidden="1" customHeight="1" x14ac:dyDescent="0.25">
      <c r="A367" s="9">
        <v>389</v>
      </c>
      <c r="B367" s="9" t="s">
        <v>568</v>
      </c>
      <c r="C367" s="9" t="s">
        <v>654</v>
      </c>
      <c r="D367" s="9" t="s">
        <v>16</v>
      </c>
      <c r="E367" s="59" t="s">
        <v>637</v>
      </c>
      <c r="F367" s="24">
        <v>110</v>
      </c>
      <c r="G367" s="9" t="s">
        <v>298</v>
      </c>
      <c r="H367" s="14">
        <v>0</v>
      </c>
      <c r="I367" s="14">
        <v>0</v>
      </c>
      <c r="J367" s="83" t="s">
        <v>26</v>
      </c>
      <c r="K367" s="9">
        <v>7</v>
      </c>
      <c r="L367" s="14">
        <v>1</v>
      </c>
      <c r="M367" s="84" t="s">
        <v>680</v>
      </c>
      <c r="N367" s="9">
        <v>35</v>
      </c>
      <c r="O367" s="14">
        <v>1</v>
      </c>
      <c r="P367" s="85" t="s">
        <v>2863</v>
      </c>
      <c r="Q367" s="9">
        <v>14</v>
      </c>
      <c r="R367" s="9">
        <v>27</v>
      </c>
      <c r="S367" s="73" t="s">
        <v>3105</v>
      </c>
      <c r="T367" s="37">
        <v>7</v>
      </c>
      <c r="U367" s="5">
        <v>27</v>
      </c>
      <c r="V367" s="315" t="s">
        <v>3514</v>
      </c>
      <c r="W367" s="5">
        <v>20</v>
      </c>
      <c r="X367" s="5">
        <v>27</v>
      </c>
      <c r="Y367" s="315" t="s">
        <v>3935</v>
      </c>
      <c r="AF367" s="9">
        <f t="shared" si="58"/>
        <v>83</v>
      </c>
      <c r="AG367" s="9">
        <f t="shared" si="59"/>
        <v>83</v>
      </c>
      <c r="AH367" s="26">
        <f>+AF367/AG367</f>
        <v>1</v>
      </c>
      <c r="AI367" s="26">
        <f>+AF367/F367</f>
        <v>0.75454545454545452</v>
      </c>
      <c r="AJ367" s="9" t="s">
        <v>4072</v>
      </c>
    </row>
    <row r="368" spans="1:36" ht="15.75" hidden="1" customHeight="1" x14ac:dyDescent="0.25">
      <c r="A368" s="9">
        <v>390</v>
      </c>
      <c r="B368" s="9" t="s">
        <v>568</v>
      </c>
      <c r="C368" s="9" t="s">
        <v>654</v>
      </c>
      <c r="D368" s="9" t="s">
        <v>16</v>
      </c>
      <c r="E368" s="59" t="s">
        <v>656</v>
      </c>
      <c r="F368" s="9">
        <v>3</v>
      </c>
      <c r="G368" s="9" t="s">
        <v>641</v>
      </c>
      <c r="H368" s="14">
        <v>0</v>
      </c>
      <c r="I368" s="14">
        <v>0</v>
      </c>
      <c r="J368" s="83" t="s">
        <v>26</v>
      </c>
      <c r="K368" s="14">
        <v>0</v>
      </c>
      <c r="L368" s="14">
        <v>0</v>
      </c>
      <c r="M368" s="83" t="s">
        <v>26</v>
      </c>
      <c r="N368" s="14">
        <v>0</v>
      </c>
      <c r="O368" s="14">
        <v>0</v>
      </c>
      <c r="P368" s="83" t="s">
        <v>26</v>
      </c>
      <c r="Q368" s="14">
        <v>0</v>
      </c>
      <c r="R368" s="14">
        <v>1</v>
      </c>
      <c r="S368" s="83" t="s">
        <v>26</v>
      </c>
      <c r="T368" s="50">
        <v>0</v>
      </c>
      <c r="U368" s="48">
        <v>0</v>
      </c>
      <c r="V368" s="83" t="s">
        <v>26</v>
      </c>
      <c r="W368" s="5">
        <v>0</v>
      </c>
      <c r="X368" s="5">
        <v>0</v>
      </c>
      <c r="AF368" s="9">
        <f t="shared" si="58"/>
        <v>0</v>
      </c>
      <c r="AG368" s="9">
        <f t="shared" si="59"/>
        <v>1</v>
      </c>
      <c r="AH368" s="26">
        <f>+AF368/AG368</f>
        <v>0</v>
      </c>
      <c r="AI368" s="26">
        <f>+AF368/F368</f>
        <v>0</v>
      </c>
      <c r="AJ368" s="9" t="s">
        <v>4074</v>
      </c>
    </row>
    <row r="369" spans="1:36" ht="15.75" hidden="1" customHeight="1" x14ac:dyDescent="0.25">
      <c r="A369" s="9">
        <v>391</v>
      </c>
      <c r="B369" s="9" t="s">
        <v>568</v>
      </c>
      <c r="C369" s="9" t="s">
        <v>654</v>
      </c>
      <c r="D369" s="9" t="s">
        <v>16</v>
      </c>
      <c r="E369" s="59" t="s">
        <v>657</v>
      </c>
      <c r="F369" s="9">
        <v>1</v>
      </c>
      <c r="G369" s="9" t="s">
        <v>658</v>
      </c>
      <c r="H369" s="14">
        <v>0</v>
      </c>
      <c r="I369" s="14">
        <v>0</v>
      </c>
      <c r="J369" s="83" t="s">
        <v>26</v>
      </c>
      <c r="K369" s="14">
        <v>0</v>
      </c>
      <c r="L369" s="14">
        <v>0</v>
      </c>
      <c r="M369" s="83" t="s">
        <v>26</v>
      </c>
      <c r="N369" s="14">
        <v>0</v>
      </c>
      <c r="O369" s="14">
        <v>0</v>
      </c>
      <c r="P369" s="83" t="s">
        <v>26</v>
      </c>
      <c r="Q369" s="14">
        <v>0</v>
      </c>
      <c r="R369" s="14">
        <v>0</v>
      </c>
      <c r="S369" s="83" t="s">
        <v>26</v>
      </c>
      <c r="T369" s="50">
        <v>0</v>
      </c>
      <c r="U369" s="48">
        <v>0</v>
      </c>
      <c r="V369" s="83" t="s">
        <v>26</v>
      </c>
      <c r="W369" s="5">
        <v>0</v>
      </c>
      <c r="X369" s="5">
        <v>1</v>
      </c>
      <c r="AF369" s="9">
        <f t="shared" si="58"/>
        <v>0</v>
      </c>
      <c r="AG369" s="9">
        <f t="shared" si="59"/>
        <v>1</v>
      </c>
      <c r="AH369" s="26">
        <f>+AF369/AG369</f>
        <v>0</v>
      </c>
      <c r="AI369" s="26">
        <f>+AF369/F369</f>
        <v>0</v>
      </c>
      <c r="AJ369" s="9" t="s">
        <v>4074</v>
      </c>
    </row>
    <row r="370" spans="1:36" ht="15.75" hidden="1" customHeight="1" x14ac:dyDescent="0.25">
      <c r="A370" s="9">
        <v>392</v>
      </c>
      <c r="B370" s="9" t="s">
        <v>568</v>
      </c>
      <c r="C370" s="9" t="s">
        <v>80</v>
      </c>
      <c r="D370" s="9" t="s">
        <v>16</v>
      </c>
      <c r="E370" s="59" t="s">
        <v>81</v>
      </c>
      <c r="F370" s="9">
        <v>12</v>
      </c>
      <c r="G370" s="9" t="s">
        <v>82</v>
      </c>
      <c r="H370" s="9">
        <v>1</v>
      </c>
      <c r="I370" s="14">
        <v>1</v>
      </c>
      <c r="J370" s="87" t="s">
        <v>1160</v>
      </c>
      <c r="K370" s="9">
        <v>1</v>
      </c>
      <c r="L370" s="14">
        <v>1</v>
      </c>
      <c r="M370" s="84" t="s">
        <v>662</v>
      </c>
      <c r="N370" s="9">
        <v>2</v>
      </c>
      <c r="O370" s="14">
        <v>1</v>
      </c>
      <c r="P370" s="85" t="s">
        <v>2864</v>
      </c>
      <c r="Q370" s="9">
        <v>1</v>
      </c>
      <c r="R370" s="9">
        <v>1</v>
      </c>
      <c r="S370" s="73" t="s">
        <v>3106</v>
      </c>
      <c r="T370" s="37">
        <v>1</v>
      </c>
      <c r="U370" s="5">
        <v>1</v>
      </c>
      <c r="V370" s="59" t="s">
        <v>3106</v>
      </c>
      <c r="W370" s="5">
        <v>1</v>
      </c>
      <c r="X370" s="5">
        <v>1</v>
      </c>
      <c r="Y370" s="315" t="s">
        <v>3936</v>
      </c>
      <c r="AF370" s="9">
        <f t="shared" si="58"/>
        <v>7</v>
      </c>
      <c r="AG370" s="9">
        <f t="shared" si="59"/>
        <v>6</v>
      </c>
      <c r="AH370" s="26">
        <f>+AF370/AG370</f>
        <v>1.1666666666666667</v>
      </c>
      <c r="AI370" s="26">
        <f>+AF370/F370</f>
        <v>0.58333333333333337</v>
      </c>
      <c r="AJ370" s="9" t="s">
        <v>4072</v>
      </c>
    </row>
    <row r="371" spans="1:36" ht="15.75" hidden="1" customHeight="1" x14ac:dyDescent="0.25">
      <c r="A371" s="9">
        <v>393</v>
      </c>
      <c r="B371" s="9" t="s">
        <v>568</v>
      </c>
      <c r="C371" s="9" t="s">
        <v>80</v>
      </c>
      <c r="D371" s="9" t="s">
        <v>16</v>
      </c>
      <c r="E371" s="59" t="s">
        <v>83</v>
      </c>
      <c r="F371" s="11">
        <v>1</v>
      </c>
      <c r="G371" s="9" t="s">
        <v>18</v>
      </c>
      <c r="H371" s="9">
        <v>14</v>
      </c>
      <c r="I371" s="9">
        <v>14</v>
      </c>
      <c r="J371" s="87" t="s">
        <v>1161</v>
      </c>
      <c r="K371" s="9">
        <v>35</v>
      </c>
      <c r="L371" s="9">
        <v>35</v>
      </c>
      <c r="M371" s="84" t="s">
        <v>1179</v>
      </c>
      <c r="N371" s="9">
        <v>29</v>
      </c>
      <c r="O371" s="9">
        <v>29</v>
      </c>
      <c r="P371" s="85" t="s">
        <v>2865</v>
      </c>
      <c r="Q371" s="9">
        <v>23</v>
      </c>
      <c r="R371" s="9">
        <v>23</v>
      </c>
      <c r="S371" s="73" t="s">
        <v>2865</v>
      </c>
      <c r="T371" s="37">
        <v>31</v>
      </c>
      <c r="U371" s="5">
        <v>31</v>
      </c>
      <c r="V371" s="59" t="s">
        <v>2865</v>
      </c>
      <c r="W371" s="5">
        <v>53</v>
      </c>
      <c r="X371" s="5">
        <v>53</v>
      </c>
      <c r="Y371" s="315" t="s">
        <v>2865</v>
      </c>
      <c r="AF371" s="9">
        <f t="shared" si="58"/>
        <v>185</v>
      </c>
      <c r="AG371" s="9">
        <f t="shared" si="59"/>
        <v>185</v>
      </c>
      <c r="AH371" s="26">
        <f>AF371/AG371</f>
        <v>1</v>
      </c>
      <c r="AI371" s="26">
        <f>+AH371/F371</f>
        <v>1</v>
      </c>
      <c r="AJ371" s="9" t="s">
        <v>4072</v>
      </c>
    </row>
    <row r="372" spans="1:36" ht="15.75" hidden="1" customHeight="1" x14ac:dyDescent="0.25">
      <c r="A372" s="9">
        <v>394</v>
      </c>
      <c r="B372" s="9" t="s">
        <v>568</v>
      </c>
      <c r="C372" s="9" t="s">
        <v>80</v>
      </c>
      <c r="D372" s="9" t="s">
        <v>16</v>
      </c>
      <c r="E372" s="59" t="s">
        <v>84</v>
      </c>
      <c r="F372" s="11">
        <v>1</v>
      </c>
      <c r="G372" s="9" t="s">
        <v>18</v>
      </c>
      <c r="H372" s="9">
        <v>618</v>
      </c>
      <c r="I372" s="9">
        <v>618</v>
      </c>
      <c r="J372" s="87" t="s">
        <v>1162</v>
      </c>
      <c r="K372" s="9">
        <v>620</v>
      </c>
      <c r="L372" s="9">
        <v>620</v>
      </c>
      <c r="M372" s="84" t="s">
        <v>1180</v>
      </c>
      <c r="N372" s="9">
        <v>863</v>
      </c>
      <c r="O372" s="9">
        <v>863</v>
      </c>
      <c r="P372" s="85" t="s">
        <v>2866</v>
      </c>
      <c r="Q372" s="9">
        <v>567</v>
      </c>
      <c r="R372" s="9">
        <v>567</v>
      </c>
      <c r="S372" s="73" t="s">
        <v>2866</v>
      </c>
      <c r="T372" s="37">
        <v>1916</v>
      </c>
      <c r="U372" s="5">
        <v>1916</v>
      </c>
      <c r="V372" s="59" t="s">
        <v>3515</v>
      </c>
      <c r="W372" s="5">
        <v>2060</v>
      </c>
      <c r="X372" s="5">
        <v>2060</v>
      </c>
      <c r="Y372" s="315" t="s">
        <v>3515</v>
      </c>
      <c r="AF372" s="9">
        <f t="shared" si="58"/>
        <v>6644</v>
      </c>
      <c r="AG372" s="9">
        <f t="shared" si="59"/>
        <v>6644</v>
      </c>
      <c r="AH372" s="26">
        <f>AF372/AG372</f>
        <v>1</v>
      </c>
      <c r="AI372" s="26">
        <f>+AH372/F372</f>
        <v>1</v>
      </c>
      <c r="AJ372" s="9" t="s">
        <v>4072</v>
      </c>
    </row>
    <row r="373" spans="1:36" ht="15.75" hidden="1" customHeight="1" x14ac:dyDescent="0.25">
      <c r="A373" s="9">
        <v>395</v>
      </c>
      <c r="B373" s="9" t="s">
        <v>568</v>
      </c>
      <c r="C373" s="9" t="s">
        <v>80</v>
      </c>
      <c r="D373" s="9" t="s">
        <v>16</v>
      </c>
      <c r="E373" s="59" t="s">
        <v>659</v>
      </c>
      <c r="F373" s="11">
        <v>1</v>
      </c>
      <c r="G373" s="9" t="s">
        <v>18</v>
      </c>
      <c r="H373" s="9">
        <v>0</v>
      </c>
      <c r="I373" s="9">
        <v>0</v>
      </c>
      <c r="J373" s="87"/>
      <c r="K373" s="9">
        <v>2</v>
      </c>
      <c r="L373" s="9">
        <v>2</v>
      </c>
      <c r="M373" s="84" t="s">
        <v>686</v>
      </c>
      <c r="N373" s="9">
        <v>0</v>
      </c>
      <c r="O373" s="9">
        <v>0</v>
      </c>
      <c r="P373" s="85"/>
      <c r="Q373" s="9">
        <v>0</v>
      </c>
      <c r="R373" s="9">
        <v>0</v>
      </c>
      <c r="S373" s="61"/>
      <c r="T373" s="37">
        <v>1</v>
      </c>
      <c r="U373" s="5">
        <v>1</v>
      </c>
      <c r="V373" s="59" t="s">
        <v>3516</v>
      </c>
      <c r="W373" s="5">
        <v>0</v>
      </c>
      <c r="X373" s="5">
        <v>0</v>
      </c>
      <c r="AF373" s="9">
        <f t="shared" si="58"/>
        <v>3</v>
      </c>
      <c r="AG373" s="9">
        <f t="shared" si="59"/>
        <v>3</v>
      </c>
      <c r="AH373" s="26">
        <f>AF373/AG373</f>
        <v>1</v>
      </c>
      <c r="AI373" s="26">
        <f>+AH373/F373</f>
        <v>1</v>
      </c>
      <c r="AJ373" s="9" t="s">
        <v>4072</v>
      </c>
    </row>
    <row r="374" spans="1:36" ht="15.75" hidden="1" customHeight="1" x14ac:dyDescent="0.25">
      <c r="A374" s="9">
        <v>396</v>
      </c>
      <c r="B374" s="9" t="s">
        <v>568</v>
      </c>
      <c r="C374" s="9" t="s">
        <v>80</v>
      </c>
      <c r="D374" s="9" t="s">
        <v>16</v>
      </c>
      <c r="E374" s="59" t="s">
        <v>660</v>
      </c>
      <c r="F374" s="11">
        <v>1</v>
      </c>
      <c r="G374" s="9" t="s">
        <v>18</v>
      </c>
      <c r="H374" s="9">
        <v>3</v>
      </c>
      <c r="I374" s="9">
        <v>3</v>
      </c>
      <c r="J374" s="87" t="s">
        <v>1163</v>
      </c>
      <c r="K374" s="9">
        <v>0</v>
      </c>
      <c r="L374" s="9">
        <v>0</v>
      </c>
      <c r="M374" s="84"/>
      <c r="N374" s="9">
        <v>1</v>
      </c>
      <c r="O374" s="9">
        <v>1</v>
      </c>
      <c r="P374" s="85" t="s">
        <v>2867</v>
      </c>
      <c r="Q374" s="9">
        <v>0</v>
      </c>
      <c r="R374" s="9">
        <v>0</v>
      </c>
      <c r="S374" s="61"/>
      <c r="T374" s="37">
        <v>1</v>
      </c>
      <c r="U374" s="5">
        <v>1</v>
      </c>
      <c r="V374" s="59" t="s">
        <v>2867</v>
      </c>
      <c r="W374" s="5">
        <v>0</v>
      </c>
      <c r="X374" s="5">
        <v>0</v>
      </c>
      <c r="AF374" s="9">
        <f t="shared" si="58"/>
        <v>5</v>
      </c>
      <c r="AG374" s="9">
        <f t="shared" si="59"/>
        <v>5</v>
      </c>
      <c r="AH374" s="26">
        <f>AF374/AG374</f>
        <v>1</v>
      </c>
      <c r="AI374" s="26">
        <f>+AH374/F374</f>
        <v>1</v>
      </c>
      <c r="AJ374" s="9" t="s">
        <v>4072</v>
      </c>
    </row>
    <row r="375" spans="1:36" ht="15.75" hidden="1" customHeight="1" x14ac:dyDescent="0.25">
      <c r="A375" s="9">
        <v>397</v>
      </c>
      <c r="B375" s="9" t="s">
        <v>568</v>
      </c>
      <c r="C375" s="9" t="s">
        <v>80</v>
      </c>
      <c r="D375" s="9" t="s">
        <v>16</v>
      </c>
      <c r="E375" s="59" t="s">
        <v>661</v>
      </c>
      <c r="F375" s="9">
        <v>1</v>
      </c>
      <c r="G375" s="9" t="s">
        <v>89</v>
      </c>
      <c r="H375" s="14">
        <v>0</v>
      </c>
      <c r="I375" s="14">
        <v>0</v>
      </c>
      <c r="J375" s="83" t="s">
        <v>26</v>
      </c>
      <c r="K375" s="14">
        <v>0</v>
      </c>
      <c r="L375" s="14">
        <v>0</v>
      </c>
      <c r="M375" s="83" t="s">
        <v>26</v>
      </c>
      <c r="N375" s="14">
        <v>0</v>
      </c>
      <c r="O375" s="14">
        <v>0</v>
      </c>
      <c r="P375" s="83" t="s">
        <v>26</v>
      </c>
      <c r="Q375" s="9">
        <v>0</v>
      </c>
      <c r="R375" s="9">
        <v>0</v>
      </c>
      <c r="S375" s="61"/>
      <c r="T375" s="50">
        <v>0</v>
      </c>
      <c r="U375" s="48">
        <v>0</v>
      </c>
      <c r="V375" s="83" t="s">
        <v>26</v>
      </c>
      <c r="W375" s="5">
        <v>0</v>
      </c>
      <c r="X375" s="5">
        <v>0</v>
      </c>
      <c r="Y375" s="315" t="s">
        <v>26</v>
      </c>
      <c r="AF375" s="9">
        <f t="shared" si="58"/>
        <v>0</v>
      </c>
      <c r="AG375" s="9">
        <f t="shared" si="59"/>
        <v>0</v>
      </c>
      <c r="AH375" s="26" t="e">
        <f>+AF375/AG375</f>
        <v>#DIV/0!</v>
      </c>
      <c r="AI375" s="26">
        <f>+AF375/F375</f>
        <v>0</v>
      </c>
      <c r="AJ375" s="9" t="s">
        <v>4070</v>
      </c>
    </row>
    <row r="376" spans="1:36" ht="15.75" hidden="1" customHeight="1" x14ac:dyDescent="0.25">
      <c r="A376" s="9">
        <v>398</v>
      </c>
      <c r="B376" s="9" t="s">
        <v>689</v>
      </c>
      <c r="C376" s="9" t="s">
        <v>690</v>
      </c>
      <c r="D376" s="9" t="s">
        <v>16</v>
      </c>
      <c r="E376" s="59" t="s">
        <v>691</v>
      </c>
      <c r="F376" s="9">
        <v>1</v>
      </c>
      <c r="G376" s="9" t="s">
        <v>692</v>
      </c>
      <c r="H376" s="12">
        <v>0</v>
      </c>
      <c r="I376" s="14">
        <v>0</v>
      </c>
      <c r="J376" s="83" t="s">
        <v>26</v>
      </c>
      <c r="K376" s="14">
        <v>0</v>
      </c>
      <c r="L376" s="14">
        <v>0</v>
      </c>
      <c r="M376" s="67" t="s">
        <v>26</v>
      </c>
      <c r="N376" s="9">
        <v>0</v>
      </c>
      <c r="O376" s="12">
        <v>0</v>
      </c>
      <c r="P376" s="339" t="s">
        <v>2926</v>
      </c>
      <c r="Q376" s="14">
        <v>0</v>
      </c>
      <c r="R376" s="14">
        <v>0</v>
      </c>
      <c r="S376" s="83" t="s">
        <v>26</v>
      </c>
      <c r="T376" s="50">
        <v>0</v>
      </c>
      <c r="U376" s="48">
        <v>0</v>
      </c>
      <c r="V376" s="83" t="s">
        <v>26</v>
      </c>
      <c r="W376" s="12">
        <v>0</v>
      </c>
      <c r="X376" s="12">
        <v>0</v>
      </c>
      <c r="Y376" s="338" t="s">
        <v>26</v>
      </c>
      <c r="Z376" s="59"/>
      <c r="AA376" s="59"/>
      <c r="AB376" s="59"/>
      <c r="AC376" s="59"/>
      <c r="AD376" s="59"/>
      <c r="AE376" s="59"/>
      <c r="AF376" s="9">
        <f t="shared" si="58"/>
        <v>0</v>
      </c>
      <c r="AG376" s="9">
        <f t="shared" si="59"/>
        <v>0</v>
      </c>
      <c r="AH376" s="26" t="e">
        <f>+AF376/AG376</f>
        <v>#DIV/0!</v>
      </c>
      <c r="AI376" s="26">
        <f>+AF376/F376</f>
        <v>0</v>
      </c>
      <c r="AJ376" s="9" t="s">
        <v>4070</v>
      </c>
    </row>
    <row r="377" spans="1:36" ht="15.75" hidden="1" customHeight="1" x14ac:dyDescent="0.25">
      <c r="A377" s="9">
        <v>399</v>
      </c>
      <c r="B377" s="9" t="s">
        <v>689</v>
      </c>
      <c r="C377" s="9" t="s">
        <v>690</v>
      </c>
      <c r="D377" s="9" t="s">
        <v>16</v>
      </c>
      <c r="E377" s="59" t="s">
        <v>693</v>
      </c>
      <c r="F377" s="9">
        <v>1500</v>
      </c>
      <c r="G377" s="9" t="s">
        <v>694</v>
      </c>
      <c r="H377" s="12">
        <v>0</v>
      </c>
      <c r="I377" s="14">
        <v>0</v>
      </c>
      <c r="J377" s="83" t="s">
        <v>26</v>
      </c>
      <c r="K377" s="14">
        <v>0</v>
      </c>
      <c r="L377" s="14">
        <v>0</v>
      </c>
      <c r="M377" s="83" t="s">
        <v>26</v>
      </c>
      <c r="N377" s="12">
        <v>0</v>
      </c>
      <c r="O377" s="12">
        <v>0</v>
      </c>
      <c r="P377" s="338" t="s">
        <v>26</v>
      </c>
      <c r="Q377" s="14">
        <v>0</v>
      </c>
      <c r="R377" s="14">
        <v>0</v>
      </c>
      <c r="S377" s="83" t="s">
        <v>26</v>
      </c>
      <c r="T377" s="50">
        <v>0</v>
      </c>
      <c r="U377" s="48">
        <v>0</v>
      </c>
      <c r="V377" s="83" t="s">
        <v>26</v>
      </c>
      <c r="W377" s="12">
        <v>0</v>
      </c>
      <c r="X377" s="12">
        <v>0</v>
      </c>
      <c r="Y377" s="338" t="s">
        <v>26</v>
      </c>
      <c r="Z377" s="59"/>
      <c r="AA377" s="59"/>
      <c r="AB377" s="59"/>
      <c r="AC377" s="59"/>
      <c r="AD377" s="59"/>
      <c r="AE377" s="59"/>
      <c r="AF377" s="9">
        <f t="shared" si="58"/>
        <v>0</v>
      </c>
      <c r="AG377" s="9">
        <f t="shared" si="59"/>
        <v>0</v>
      </c>
      <c r="AH377" s="26" t="e">
        <f>+AF377/AG377</f>
        <v>#DIV/0!</v>
      </c>
      <c r="AI377" s="26">
        <f>+AF377/F377</f>
        <v>0</v>
      </c>
      <c r="AJ377" s="9" t="s">
        <v>4070</v>
      </c>
    </row>
    <row r="378" spans="1:36" ht="15.75" hidden="1" customHeight="1" x14ac:dyDescent="0.25">
      <c r="A378" s="9">
        <v>400</v>
      </c>
      <c r="B378" s="9" t="s">
        <v>689</v>
      </c>
      <c r="C378" s="9" t="s">
        <v>695</v>
      </c>
      <c r="D378" s="9" t="s">
        <v>16</v>
      </c>
      <c r="E378" s="59" t="s">
        <v>696</v>
      </c>
      <c r="F378" s="11">
        <v>1</v>
      </c>
      <c r="G378" s="9" t="s">
        <v>18</v>
      </c>
      <c r="H378" s="9">
        <v>0</v>
      </c>
      <c r="I378" s="9">
        <v>0</v>
      </c>
      <c r="J378" s="87"/>
      <c r="K378" s="9">
        <v>0</v>
      </c>
      <c r="L378" s="9">
        <v>0</v>
      </c>
      <c r="M378" s="334"/>
      <c r="N378" s="9">
        <v>0</v>
      </c>
      <c r="O378" s="9">
        <v>0</v>
      </c>
      <c r="P378" s="337"/>
      <c r="Q378" s="9">
        <v>0</v>
      </c>
      <c r="R378" s="9">
        <v>0</v>
      </c>
      <c r="S378" s="61"/>
      <c r="T378" s="277">
        <v>0</v>
      </c>
      <c r="U378" s="9">
        <v>0</v>
      </c>
      <c r="V378" s="347"/>
      <c r="W378" s="9">
        <v>0</v>
      </c>
      <c r="X378" s="9">
        <v>0</v>
      </c>
      <c r="Y378" s="59"/>
      <c r="Z378" s="59"/>
      <c r="AA378" s="59"/>
      <c r="AB378" s="59"/>
      <c r="AC378" s="59"/>
      <c r="AD378" s="59"/>
      <c r="AE378" s="59"/>
      <c r="AF378" s="9">
        <f t="shared" si="58"/>
        <v>0</v>
      </c>
      <c r="AG378" s="9">
        <f t="shared" si="59"/>
        <v>0</v>
      </c>
      <c r="AH378" s="26" t="e">
        <f t="shared" ref="AH378:AH384" si="60">AF378/AG378</f>
        <v>#DIV/0!</v>
      </c>
      <c r="AI378" s="26" t="e">
        <f t="shared" ref="AI378:AI384" si="61">+AH378/F378</f>
        <v>#DIV/0!</v>
      </c>
      <c r="AJ378" s="9" t="s">
        <v>4071</v>
      </c>
    </row>
    <row r="379" spans="1:36" ht="15.75" hidden="1" customHeight="1" x14ac:dyDescent="0.25">
      <c r="A379" s="9">
        <v>401</v>
      </c>
      <c r="B379" s="9" t="s">
        <v>689</v>
      </c>
      <c r="C379" s="9" t="s">
        <v>695</v>
      </c>
      <c r="D379" s="9" t="s">
        <v>16</v>
      </c>
      <c r="E379" s="59" t="s">
        <v>697</v>
      </c>
      <c r="F379" s="11">
        <v>1</v>
      </c>
      <c r="G379" s="9" t="s">
        <v>18</v>
      </c>
      <c r="H379" s="9">
        <v>0</v>
      </c>
      <c r="I379" s="9">
        <v>0</v>
      </c>
      <c r="J379" s="87"/>
      <c r="K379" s="9">
        <v>0</v>
      </c>
      <c r="L379" s="9">
        <v>0</v>
      </c>
      <c r="M379" s="334"/>
      <c r="N379" s="9">
        <v>1</v>
      </c>
      <c r="O379" s="9">
        <v>1</v>
      </c>
      <c r="P379" s="337" t="s">
        <v>2927</v>
      </c>
      <c r="Q379" s="9">
        <v>0</v>
      </c>
      <c r="R379" s="9">
        <v>0</v>
      </c>
      <c r="S379" s="61"/>
      <c r="T379" s="277">
        <v>0</v>
      </c>
      <c r="U379" s="9">
        <v>0</v>
      </c>
      <c r="V379" s="347"/>
      <c r="W379" s="9">
        <v>1</v>
      </c>
      <c r="X379" s="9">
        <v>1</v>
      </c>
      <c r="Y379" s="59"/>
      <c r="Z379" s="59"/>
      <c r="AA379" s="59"/>
      <c r="AB379" s="59"/>
      <c r="AC379" s="59"/>
      <c r="AD379" s="59"/>
      <c r="AE379" s="59"/>
      <c r="AF379" s="9">
        <f t="shared" si="58"/>
        <v>2</v>
      </c>
      <c r="AG379" s="9">
        <f t="shared" si="59"/>
        <v>2</v>
      </c>
      <c r="AH379" s="26">
        <f t="shared" si="60"/>
        <v>1</v>
      </c>
      <c r="AI379" s="26">
        <f t="shared" si="61"/>
        <v>1</v>
      </c>
      <c r="AJ379" s="9" t="s">
        <v>4072</v>
      </c>
    </row>
    <row r="380" spans="1:36" ht="15.75" hidden="1" customHeight="1" x14ac:dyDescent="0.25">
      <c r="A380" s="9">
        <v>402</v>
      </c>
      <c r="B380" s="9" t="s">
        <v>689</v>
      </c>
      <c r="C380" s="9" t="s">
        <v>695</v>
      </c>
      <c r="D380" s="9" t="s">
        <v>16</v>
      </c>
      <c r="E380" s="59" t="s">
        <v>698</v>
      </c>
      <c r="F380" s="11">
        <v>1</v>
      </c>
      <c r="G380" s="9" t="s">
        <v>18</v>
      </c>
      <c r="H380" s="12">
        <v>0</v>
      </c>
      <c r="I380" s="12">
        <v>0</v>
      </c>
      <c r="J380" s="83" t="s">
        <v>26</v>
      </c>
      <c r="K380" s="14">
        <v>0</v>
      </c>
      <c r="L380" s="14">
        <v>0</v>
      </c>
      <c r="M380" s="83" t="s">
        <v>26</v>
      </c>
      <c r="N380" s="12">
        <v>0</v>
      </c>
      <c r="O380" s="12">
        <v>0</v>
      </c>
      <c r="P380" s="338" t="s">
        <v>26</v>
      </c>
      <c r="Q380" s="14">
        <v>0</v>
      </c>
      <c r="R380" s="14">
        <v>0</v>
      </c>
      <c r="S380" s="83" t="s">
        <v>26</v>
      </c>
      <c r="T380" s="50">
        <v>0</v>
      </c>
      <c r="U380" s="48">
        <v>0</v>
      </c>
      <c r="V380" s="83" t="s">
        <v>26</v>
      </c>
      <c r="W380" s="9">
        <v>9</v>
      </c>
      <c r="X380" s="9">
        <v>9</v>
      </c>
      <c r="Y380" s="59"/>
      <c r="Z380" s="59"/>
      <c r="AA380" s="59"/>
      <c r="AB380" s="59"/>
      <c r="AC380" s="59"/>
      <c r="AD380" s="59"/>
      <c r="AE380" s="59"/>
      <c r="AF380" s="9">
        <f t="shared" si="58"/>
        <v>9</v>
      </c>
      <c r="AG380" s="9">
        <f t="shared" si="59"/>
        <v>9</v>
      </c>
      <c r="AH380" s="26">
        <f t="shared" si="60"/>
        <v>1</v>
      </c>
      <c r="AI380" s="26">
        <f t="shared" si="61"/>
        <v>1</v>
      </c>
      <c r="AJ380" s="9" t="s">
        <v>4072</v>
      </c>
    </row>
    <row r="381" spans="1:36" ht="15.75" hidden="1" customHeight="1" x14ac:dyDescent="0.25">
      <c r="A381" s="9">
        <v>403</v>
      </c>
      <c r="B381" s="9" t="s">
        <v>689</v>
      </c>
      <c r="C381" s="9" t="s">
        <v>695</v>
      </c>
      <c r="D381" s="9" t="s">
        <v>16</v>
      </c>
      <c r="E381" s="59" t="s">
        <v>699</v>
      </c>
      <c r="F381" s="11">
        <v>1</v>
      </c>
      <c r="G381" s="9" t="s">
        <v>18</v>
      </c>
      <c r="H381" s="12">
        <v>0</v>
      </c>
      <c r="I381" s="12">
        <v>0</v>
      </c>
      <c r="J381" s="83" t="s">
        <v>26</v>
      </c>
      <c r="K381" s="9">
        <v>0</v>
      </c>
      <c r="L381" s="9">
        <v>0</v>
      </c>
      <c r="M381" s="334"/>
      <c r="N381" s="12">
        <v>0</v>
      </c>
      <c r="O381" s="12">
        <v>0</v>
      </c>
      <c r="P381" s="338" t="s">
        <v>26</v>
      </c>
      <c r="Q381" s="9">
        <v>0</v>
      </c>
      <c r="R381" s="9">
        <v>0</v>
      </c>
      <c r="S381" s="61"/>
      <c r="T381" s="50">
        <v>0</v>
      </c>
      <c r="U381" s="48">
        <v>0</v>
      </c>
      <c r="V381" s="83" t="s">
        <v>26</v>
      </c>
      <c r="W381" s="9">
        <v>0</v>
      </c>
      <c r="X381" s="9">
        <v>0</v>
      </c>
      <c r="Y381" s="59"/>
      <c r="Z381" s="59"/>
      <c r="AA381" s="59"/>
      <c r="AB381" s="59"/>
      <c r="AC381" s="59"/>
      <c r="AD381" s="59"/>
      <c r="AE381" s="59"/>
      <c r="AF381" s="9">
        <f t="shared" si="58"/>
        <v>0</v>
      </c>
      <c r="AG381" s="9">
        <f t="shared" si="59"/>
        <v>0</v>
      </c>
      <c r="AH381" s="26" t="e">
        <f t="shared" si="60"/>
        <v>#DIV/0!</v>
      </c>
      <c r="AI381" s="26" t="e">
        <f t="shared" si="61"/>
        <v>#DIV/0!</v>
      </c>
      <c r="AJ381" s="9" t="s">
        <v>4071</v>
      </c>
    </row>
    <row r="382" spans="1:36" ht="15.75" hidden="1" customHeight="1" x14ac:dyDescent="0.25">
      <c r="A382" s="9">
        <v>404</v>
      </c>
      <c r="B382" s="9" t="s">
        <v>689</v>
      </c>
      <c r="C382" s="9" t="s">
        <v>695</v>
      </c>
      <c r="D382" s="9" t="s">
        <v>16</v>
      </c>
      <c r="E382" s="324" t="s">
        <v>700</v>
      </c>
      <c r="F382" s="11">
        <v>1</v>
      </c>
      <c r="G382" s="9" t="s">
        <v>18</v>
      </c>
      <c r="H382" s="12">
        <v>0</v>
      </c>
      <c r="I382" s="12">
        <v>0</v>
      </c>
      <c r="J382" s="83" t="s">
        <v>26</v>
      </c>
      <c r="K382" s="9">
        <v>1</v>
      </c>
      <c r="L382" s="9">
        <v>1</v>
      </c>
      <c r="M382" s="84" t="s">
        <v>2639</v>
      </c>
      <c r="N382" s="12">
        <v>0</v>
      </c>
      <c r="O382" s="12">
        <v>0</v>
      </c>
      <c r="P382" s="338" t="s">
        <v>26</v>
      </c>
      <c r="Q382" s="9">
        <v>2</v>
      </c>
      <c r="R382" s="9">
        <v>2</v>
      </c>
      <c r="S382" s="73" t="s">
        <v>3124</v>
      </c>
      <c r="T382" s="50">
        <v>0</v>
      </c>
      <c r="U382" s="48">
        <v>0</v>
      </c>
      <c r="V382" s="83" t="s">
        <v>26</v>
      </c>
      <c r="W382" s="9">
        <v>2</v>
      </c>
      <c r="X382" s="9">
        <v>2</v>
      </c>
      <c r="Y382" s="59"/>
      <c r="Z382" s="59"/>
      <c r="AA382" s="59"/>
      <c r="AB382" s="59"/>
      <c r="AC382" s="59"/>
      <c r="AD382" s="59"/>
      <c r="AE382" s="59"/>
      <c r="AF382" s="9">
        <f t="shared" si="58"/>
        <v>5</v>
      </c>
      <c r="AG382" s="9">
        <f t="shared" si="59"/>
        <v>5</v>
      </c>
      <c r="AH382" s="26">
        <f t="shared" si="60"/>
        <v>1</v>
      </c>
      <c r="AI382" s="26">
        <f t="shared" si="61"/>
        <v>1</v>
      </c>
      <c r="AJ382" s="9" t="s">
        <v>4072</v>
      </c>
    </row>
    <row r="383" spans="1:36" ht="15.75" hidden="1" customHeight="1" x14ac:dyDescent="0.25">
      <c r="A383" s="9">
        <v>405</v>
      </c>
      <c r="B383" s="9" t="s">
        <v>689</v>
      </c>
      <c r="C383" s="9" t="s">
        <v>695</v>
      </c>
      <c r="D383" s="9" t="s">
        <v>16</v>
      </c>
      <c r="E383" s="324" t="s">
        <v>701</v>
      </c>
      <c r="F383" s="11">
        <v>1</v>
      </c>
      <c r="G383" s="9" t="s">
        <v>18</v>
      </c>
      <c r="H383" s="9">
        <v>39</v>
      </c>
      <c r="I383" s="9">
        <v>39</v>
      </c>
      <c r="J383" s="332" t="s">
        <v>2612</v>
      </c>
      <c r="K383" s="9">
        <v>1</v>
      </c>
      <c r="L383" s="9">
        <v>1</v>
      </c>
      <c r="M383" s="334" t="s">
        <v>2640</v>
      </c>
      <c r="N383" s="9">
        <v>4</v>
      </c>
      <c r="O383" s="9">
        <v>4</v>
      </c>
      <c r="P383" s="337" t="s">
        <v>2928</v>
      </c>
      <c r="Q383" s="9">
        <v>1</v>
      </c>
      <c r="R383" s="9">
        <v>1</v>
      </c>
      <c r="S383" s="73" t="s">
        <v>3125</v>
      </c>
      <c r="T383" s="277">
        <v>2</v>
      </c>
      <c r="U383" s="9">
        <v>2</v>
      </c>
      <c r="V383" s="59" t="s">
        <v>3125</v>
      </c>
      <c r="W383" s="9">
        <v>2</v>
      </c>
      <c r="X383" s="9">
        <v>2</v>
      </c>
      <c r="Y383" s="59"/>
      <c r="Z383" s="59"/>
      <c r="AA383" s="59"/>
      <c r="AB383" s="59"/>
      <c r="AC383" s="59"/>
      <c r="AD383" s="59"/>
      <c r="AE383" s="59"/>
      <c r="AF383" s="9">
        <f t="shared" si="58"/>
        <v>49</v>
      </c>
      <c r="AG383" s="9">
        <f t="shared" si="59"/>
        <v>49</v>
      </c>
      <c r="AH383" s="26">
        <f t="shared" si="60"/>
        <v>1</v>
      </c>
      <c r="AI383" s="26">
        <f t="shared" si="61"/>
        <v>1</v>
      </c>
      <c r="AJ383" s="9" t="s">
        <v>4072</v>
      </c>
    </row>
    <row r="384" spans="1:36" ht="15.75" hidden="1" customHeight="1" x14ac:dyDescent="0.25">
      <c r="A384" s="9">
        <v>406</v>
      </c>
      <c r="B384" s="9" t="s">
        <v>689</v>
      </c>
      <c r="C384" s="9" t="s">
        <v>695</v>
      </c>
      <c r="D384" s="9" t="s">
        <v>16</v>
      </c>
      <c r="E384" s="324" t="s">
        <v>702</v>
      </c>
      <c r="F384" s="11">
        <v>1</v>
      </c>
      <c r="G384" s="9" t="s">
        <v>18</v>
      </c>
      <c r="H384" s="9">
        <v>1</v>
      </c>
      <c r="I384" s="9">
        <v>1</v>
      </c>
      <c r="J384" s="332" t="s">
        <v>2613</v>
      </c>
      <c r="K384" s="9">
        <v>1</v>
      </c>
      <c r="L384" s="9">
        <v>1</v>
      </c>
      <c r="M384" s="334" t="s">
        <v>2641</v>
      </c>
      <c r="N384" s="9">
        <v>0</v>
      </c>
      <c r="O384" s="9">
        <v>0</v>
      </c>
      <c r="P384" s="337"/>
      <c r="Q384" s="9">
        <v>0</v>
      </c>
      <c r="R384" s="9">
        <v>0</v>
      </c>
      <c r="S384" s="61"/>
      <c r="T384" s="277">
        <v>1</v>
      </c>
      <c r="U384" s="9">
        <v>1</v>
      </c>
      <c r="V384" s="59" t="s">
        <v>3567</v>
      </c>
      <c r="W384" s="9">
        <v>1</v>
      </c>
      <c r="X384" s="9">
        <v>1</v>
      </c>
      <c r="Y384" s="59"/>
      <c r="Z384" s="59"/>
      <c r="AA384" s="59"/>
      <c r="AB384" s="59"/>
      <c r="AC384" s="59"/>
      <c r="AD384" s="59"/>
      <c r="AE384" s="59"/>
      <c r="AF384" s="9">
        <f t="shared" si="58"/>
        <v>4</v>
      </c>
      <c r="AG384" s="9">
        <f t="shared" si="59"/>
        <v>4</v>
      </c>
      <c r="AH384" s="26">
        <f t="shared" si="60"/>
        <v>1</v>
      </c>
      <c r="AI384" s="26">
        <f t="shared" si="61"/>
        <v>1</v>
      </c>
      <c r="AJ384" s="9" t="s">
        <v>4072</v>
      </c>
    </row>
    <row r="385" spans="1:36" ht="15.75" hidden="1" customHeight="1" x14ac:dyDescent="0.25">
      <c r="A385" s="9">
        <v>407</v>
      </c>
      <c r="B385" s="9" t="s">
        <v>689</v>
      </c>
      <c r="C385" s="9" t="s">
        <v>695</v>
      </c>
      <c r="D385" s="9" t="s">
        <v>16</v>
      </c>
      <c r="E385" s="59" t="s">
        <v>703</v>
      </c>
      <c r="F385" s="9">
        <v>1</v>
      </c>
      <c r="G385" s="9" t="s">
        <v>704</v>
      </c>
      <c r="H385" s="12">
        <v>0</v>
      </c>
      <c r="I385" s="14">
        <v>0</v>
      </c>
      <c r="J385" s="83" t="s">
        <v>26</v>
      </c>
      <c r="K385" s="14">
        <v>0</v>
      </c>
      <c r="L385" s="14">
        <v>0</v>
      </c>
      <c r="M385" s="83" t="s">
        <v>26</v>
      </c>
      <c r="N385" s="14">
        <v>0</v>
      </c>
      <c r="O385" s="14">
        <v>0</v>
      </c>
      <c r="P385" s="83" t="s">
        <v>26</v>
      </c>
      <c r="Q385" s="14">
        <v>0</v>
      </c>
      <c r="R385" s="14">
        <v>0</v>
      </c>
      <c r="S385" s="83" t="s">
        <v>26</v>
      </c>
      <c r="T385" s="50">
        <v>0</v>
      </c>
      <c r="U385" s="48">
        <v>0</v>
      </c>
      <c r="V385" s="83" t="s">
        <v>26</v>
      </c>
      <c r="W385" s="12">
        <v>0</v>
      </c>
      <c r="X385" s="12">
        <v>0</v>
      </c>
      <c r="Y385" s="338" t="s">
        <v>26</v>
      </c>
      <c r="Z385" s="59"/>
      <c r="AA385" s="59"/>
      <c r="AB385" s="59"/>
      <c r="AC385" s="59"/>
      <c r="AD385" s="59"/>
      <c r="AE385" s="59"/>
      <c r="AF385" s="9">
        <f t="shared" si="58"/>
        <v>0</v>
      </c>
      <c r="AG385" s="9">
        <f t="shared" si="59"/>
        <v>0</v>
      </c>
      <c r="AH385" s="26" t="e">
        <f>+AF385/AG385</f>
        <v>#DIV/0!</v>
      </c>
      <c r="AI385" s="26">
        <f>+AF385/F385</f>
        <v>0</v>
      </c>
      <c r="AJ385" s="9" t="s">
        <v>4070</v>
      </c>
    </row>
    <row r="386" spans="1:36" ht="15.75" hidden="1" customHeight="1" x14ac:dyDescent="0.25">
      <c r="A386" s="9">
        <v>408</v>
      </c>
      <c r="B386" s="9" t="s">
        <v>689</v>
      </c>
      <c r="C386" s="9" t="s">
        <v>695</v>
      </c>
      <c r="D386" s="9" t="s">
        <v>16</v>
      </c>
      <c r="E386" s="59" t="s">
        <v>705</v>
      </c>
      <c r="F386" s="9">
        <v>1</v>
      </c>
      <c r="G386" s="9" t="s">
        <v>298</v>
      </c>
      <c r="H386" s="12">
        <v>0</v>
      </c>
      <c r="I386" s="14">
        <v>0</v>
      </c>
      <c r="J386" s="83" t="s">
        <v>26</v>
      </c>
      <c r="K386" s="14">
        <v>0</v>
      </c>
      <c r="L386" s="14">
        <v>0</v>
      </c>
      <c r="M386" s="83" t="s">
        <v>26</v>
      </c>
      <c r="N386" s="14">
        <v>0</v>
      </c>
      <c r="O386" s="14">
        <v>0</v>
      </c>
      <c r="P386" s="83" t="s">
        <v>26</v>
      </c>
      <c r="Q386" s="14">
        <v>0</v>
      </c>
      <c r="R386" s="14">
        <v>0</v>
      </c>
      <c r="S386" s="83" t="s">
        <v>26</v>
      </c>
      <c r="T386" s="50">
        <v>0</v>
      </c>
      <c r="U386" s="48">
        <v>0</v>
      </c>
      <c r="V386" s="83" t="s">
        <v>26</v>
      </c>
      <c r="W386" s="12">
        <v>0</v>
      </c>
      <c r="X386" s="12">
        <v>0</v>
      </c>
      <c r="Y386" s="338" t="s">
        <v>26</v>
      </c>
      <c r="Z386" s="59"/>
      <c r="AA386" s="59"/>
      <c r="AB386" s="59"/>
      <c r="AC386" s="59"/>
      <c r="AD386" s="59"/>
      <c r="AE386" s="59"/>
      <c r="AF386" s="9">
        <f t="shared" si="58"/>
        <v>0</v>
      </c>
      <c r="AG386" s="9">
        <f t="shared" si="59"/>
        <v>0</v>
      </c>
      <c r="AH386" s="26" t="e">
        <f>+AF386/AG386</f>
        <v>#DIV/0!</v>
      </c>
      <c r="AI386" s="26">
        <f>+AF386/F386</f>
        <v>0</v>
      </c>
      <c r="AJ386" s="9" t="s">
        <v>4070</v>
      </c>
    </row>
    <row r="387" spans="1:36" ht="15.75" hidden="1" customHeight="1" x14ac:dyDescent="0.25">
      <c r="A387" s="9">
        <v>409</v>
      </c>
      <c r="B387" s="9" t="s">
        <v>689</v>
      </c>
      <c r="C387" s="9" t="s">
        <v>706</v>
      </c>
      <c r="D387" s="9" t="s">
        <v>16</v>
      </c>
      <c r="E387" s="324" t="s">
        <v>707</v>
      </c>
      <c r="F387" s="11">
        <v>1</v>
      </c>
      <c r="G387" s="9" t="s">
        <v>18</v>
      </c>
      <c r="H387" s="9">
        <v>323</v>
      </c>
      <c r="I387" s="9">
        <v>323</v>
      </c>
      <c r="J387" s="332" t="s">
        <v>2614</v>
      </c>
      <c r="K387" s="9">
        <v>271</v>
      </c>
      <c r="L387" s="9">
        <v>271</v>
      </c>
      <c r="M387" s="334" t="s">
        <v>2631</v>
      </c>
      <c r="N387" s="9">
        <v>276</v>
      </c>
      <c r="O387" s="9">
        <v>276</v>
      </c>
      <c r="P387" s="337" t="s">
        <v>2929</v>
      </c>
      <c r="Q387" s="9">
        <v>311</v>
      </c>
      <c r="R387" s="9">
        <v>311</v>
      </c>
      <c r="S387" s="73" t="s">
        <v>3126</v>
      </c>
      <c r="T387" s="277">
        <v>285</v>
      </c>
      <c r="U387" s="9">
        <v>285</v>
      </c>
      <c r="V387" s="59" t="s">
        <v>3568</v>
      </c>
      <c r="W387" s="9">
        <v>326</v>
      </c>
      <c r="X387" s="9">
        <v>326</v>
      </c>
      <c r="Y387" s="492" t="s">
        <v>2929</v>
      </c>
      <c r="Z387" s="332"/>
      <c r="AA387" s="332"/>
      <c r="AB387" s="332"/>
      <c r="AC387" s="332"/>
      <c r="AD387" s="332"/>
      <c r="AE387" s="332"/>
      <c r="AF387" s="9">
        <f t="shared" si="58"/>
        <v>1792</v>
      </c>
      <c r="AG387" s="9">
        <f t="shared" si="59"/>
        <v>1792</v>
      </c>
      <c r="AH387" s="26">
        <f>AF387/AG387</f>
        <v>1</v>
      </c>
      <c r="AI387" s="26">
        <f>+AH387/F387</f>
        <v>1</v>
      </c>
      <c r="AJ387" s="9" t="s">
        <v>4072</v>
      </c>
    </row>
    <row r="388" spans="1:36" ht="15.75" hidden="1" customHeight="1" x14ac:dyDescent="0.25">
      <c r="A388" s="9">
        <v>410</v>
      </c>
      <c r="B388" s="9" t="s">
        <v>689</v>
      </c>
      <c r="C388" s="9" t="s">
        <v>706</v>
      </c>
      <c r="D388" s="9" t="s">
        <v>16</v>
      </c>
      <c r="E388" s="324" t="s">
        <v>708</v>
      </c>
      <c r="F388" s="9">
        <v>12</v>
      </c>
      <c r="G388" s="9" t="s">
        <v>54</v>
      </c>
      <c r="H388" s="9">
        <v>1</v>
      </c>
      <c r="I388" s="14">
        <v>1</v>
      </c>
      <c r="J388" s="332" t="s">
        <v>2615</v>
      </c>
      <c r="K388" s="9">
        <v>1</v>
      </c>
      <c r="L388" s="14">
        <v>1</v>
      </c>
      <c r="M388" s="84" t="s">
        <v>2632</v>
      </c>
      <c r="N388" s="9">
        <v>1</v>
      </c>
      <c r="O388" s="12">
        <v>1</v>
      </c>
      <c r="P388" s="337" t="s">
        <v>2930</v>
      </c>
      <c r="Q388" s="9">
        <v>1</v>
      </c>
      <c r="R388" s="9">
        <v>1</v>
      </c>
      <c r="S388" s="351" t="s">
        <v>3127</v>
      </c>
      <c r="T388" s="277">
        <v>1</v>
      </c>
      <c r="U388" s="9">
        <v>1</v>
      </c>
      <c r="V388" s="59" t="s">
        <v>3569</v>
      </c>
      <c r="W388" s="9">
        <v>1</v>
      </c>
      <c r="X388" s="9">
        <v>1</v>
      </c>
      <c r="Y388" s="492" t="s">
        <v>2930</v>
      </c>
      <c r="Z388" s="332"/>
      <c r="AA388" s="332"/>
      <c r="AB388" s="332"/>
      <c r="AC388" s="332"/>
      <c r="AD388" s="332"/>
      <c r="AE388" s="332"/>
      <c r="AF388" s="9">
        <f t="shared" si="58"/>
        <v>6</v>
      </c>
      <c r="AG388" s="9">
        <f t="shared" si="59"/>
        <v>6</v>
      </c>
      <c r="AH388" s="26">
        <f>+AF388/AG388</f>
        <v>1</v>
      </c>
      <c r="AI388" s="26">
        <f>+AF388/F388</f>
        <v>0.5</v>
      </c>
      <c r="AJ388" s="9" t="s">
        <v>4072</v>
      </c>
    </row>
    <row r="389" spans="1:36" ht="15.75" hidden="1" customHeight="1" x14ac:dyDescent="0.25">
      <c r="A389" s="9">
        <v>411</v>
      </c>
      <c r="B389" s="9" t="s">
        <v>689</v>
      </c>
      <c r="C389" s="9" t="s">
        <v>706</v>
      </c>
      <c r="D389" s="9" t="s">
        <v>16</v>
      </c>
      <c r="E389" s="324" t="s">
        <v>709</v>
      </c>
      <c r="F389" s="11">
        <v>1</v>
      </c>
      <c r="G389" s="9" t="s">
        <v>18</v>
      </c>
      <c r="H389" s="9">
        <v>21</v>
      </c>
      <c r="I389" s="9">
        <v>23</v>
      </c>
      <c r="J389" s="332" t="s">
        <v>2616</v>
      </c>
      <c r="K389" s="9">
        <v>24</v>
      </c>
      <c r="L389" s="9">
        <v>26</v>
      </c>
      <c r="M389" s="334" t="s">
        <v>2633</v>
      </c>
      <c r="N389" s="9">
        <v>22</v>
      </c>
      <c r="O389" s="9">
        <v>23</v>
      </c>
      <c r="P389" s="337" t="s">
        <v>2931</v>
      </c>
      <c r="Q389" s="9">
        <v>37</v>
      </c>
      <c r="R389" s="9">
        <v>40</v>
      </c>
      <c r="S389" s="73" t="s">
        <v>3128</v>
      </c>
      <c r="T389" s="277">
        <v>40</v>
      </c>
      <c r="U389" s="9">
        <v>40</v>
      </c>
      <c r="V389" s="59" t="s">
        <v>3570</v>
      </c>
      <c r="W389" s="9">
        <v>37</v>
      </c>
      <c r="X389" s="9">
        <v>39</v>
      </c>
      <c r="Y389" s="492" t="s">
        <v>2931</v>
      </c>
      <c r="Z389" s="332"/>
      <c r="AA389" s="332"/>
      <c r="AB389" s="332"/>
      <c r="AC389" s="332"/>
      <c r="AD389" s="332"/>
      <c r="AE389" s="332"/>
      <c r="AF389" s="9">
        <f t="shared" si="58"/>
        <v>181</v>
      </c>
      <c r="AG389" s="9">
        <f t="shared" si="59"/>
        <v>191</v>
      </c>
      <c r="AH389" s="26">
        <f>AF389/AG389</f>
        <v>0.94764397905759157</v>
      </c>
      <c r="AI389" s="26">
        <f>+AH389/F389</f>
        <v>0.94764397905759157</v>
      </c>
      <c r="AJ389" s="9" t="s">
        <v>4072</v>
      </c>
    </row>
    <row r="390" spans="1:36" ht="15.75" hidden="1" customHeight="1" x14ac:dyDescent="0.25">
      <c r="A390" s="9">
        <v>412</v>
      </c>
      <c r="B390" s="9" t="s">
        <v>689</v>
      </c>
      <c r="C390" s="9" t="s">
        <v>706</v>
      </c>
      <c r="D390" s="9" t="s">
        <v>16</v>
      </c>
      <c r="E390" s="59" t="s">
        <v>710</v>
      </c>
      <c r="F390" s="9">
        <v>4</v>
      </c>
      <c r="G390" s="9" t="s">
        <v>70</v>
      </c>
      <c r="H390" s="12">
        <v>0</v>
      </c>
      <c r="I390" s="14">
        <v>0</v>
      </c>
      <c r="J390" s="83" t="s">
        <v>26</v>
      </c>
      <c r="K390" s="14">
        <v>0</v>
      </c>
      <c r="L390" s="14">
        <v>0</v>
      </c>
      <c r="M390" s="83" t="s">
        <v>1108</v>
      </c>
      <c r="N390" s="9">
        <v>1</v>
      </c>
      <c r="O390" s="12">
        <v>1</v>
      </c>
      <c r="P390" s="337" t="s">
        <v>2932</v>
      </c>
      <c r="Q390" s="14">
        <v>0</v>
      </c>
      <c r="R390" s="14">
        <v>0</v>
      </c>
      <c r="S390" s="83" t="s">
        <v>26</v>
      </c>
      <c r="T390" s="50">
        <v>0</v>
      </c>
      <c r="U390" s="48">
        <v>0</v>
      </c>
      <c r="V390" s="83" t="s">
        <v>26</v>
      </c>
      <c r="W390" s="9">
        <v>1</v>
      </c>
      <c r="X390" s="9">
        <v>1</v>
      </c>
      <c r="Y390" s="492" t="s">
        <v>2932</v>
      </c>
      <c r="Z390" s="332"/>
      <c r="AA390" s="332"/>
      <c r="AB390" s="332"/>
      <c r="AC390" s="332"/>
      <c r="AD390" s="332"/>
      <c r="AE390" s="332"/>
      <c r="AF390" s="9">
        <f t="shared" si="58"/>
        <v>2</v>
      </c>
      <c r="AG390" s="9">
        <f t="shared" si="59"/>
        <v>2</v>
      </c>
      <c r="AH390" s="26">
        <f t="shared" ref="AH390:AH397" si="62">+AF390/AG390</f>
        <v>1</v>
      </c>
      <c r="AI390" s="26">
        <f>+AF390/F390</f>
        <v>0.5</v>
      </c>
      <c r="AJ390" s="9" t="s">
        <v>4072</v>
      </c>
    </row>
    <row r="391" spans="1:36" ht="15.75" hidden="1" customHeight="1" x14ac:dyDescent="0.25">
      <c r="A391" s="9">
        <v>413</v>
      </c>
      <c r="B391" s="9" t="s">
        <v>689</v>
      </c>
      <c r="C391" s="9" t="s">
        <v>706</v>
      </c>
      <c r="D391" s="9" t="s">
        <v>16</v>
      </c>
      <c r="E391" s="59" t="s">
        <v>711</v>
      </c>
      <c r="F391" s="9">
        <v>4</v>
      </c>
      <c r="G391" s="9" t="s">
        <v>692</v>
      </c>
      <c r="H391" s="12">
        <v>0</v>
      </c>
      <c r="I391" s="14">
        <v>0</v>
      </c>
      <c r="J391" s="83" t="s">
        <v>26</v>
      </c>
      <c r="K391" s="14">
        <v>0</v>
      </c>
      <c r="L391" s="14">
        <v>0</v>
      </c>
      <c r="M391" s="83" t="s">
        <v>1108</v>
      </c>
      <c r="N391" s="9">
        <v>1</v>
      </c>
      <c r="O391" s="12">
        <v>1</v>
      </c>
      <c r="P391" s="337" t="s">
        <v>2933</v>
      </c>
      <c r="Q391" s="14">
        <v>0</v>
      </c>
      <c r="R391" s="14">
        <v>0</v>
      </c>
      <c r="S391" s="83" t="s">
        <v>26</v>
      </c>
      <c r="T391" s="50">
        <v>0</v>
      </c>
      <c r="U391" s="48">
        <v>0</v>
      </c>
      <c r="V391" s="83" t="s">
        <v>26</v>
      </c>
      <c r="W391" s="9">
        <v>1</v>
      </c>
      <c r="X391" s="9">
        <v>1</v>
      </c>
      <c r="Y391" s="492" t="s">
        <v>2933</v>
      </c>
      <c r="Z391" s="332"/>
      <c r="AA391" s="332"/>
      <c r="AB391" s="332"/>
      <c r="AC391" s="332"/>
      <c r="AD391" s="332"/>
      <c r="AE391" s="332"/>
      <c r="AF391" s="9">
        <f t="shared" si="58"/>
        <v>2</v>
      </c>
      <c r="AG391" s="9">
        <f t="shared" si="59"/>
        <v>2</v>
      </c>
      <c r="AH391" s="26">
        <f t="shared" si="62"/>
        <v>1</v>
      </c>
      <c r="AI391" s="26">
        <f>+AF391/F391</f>
        <v>0.5</v>
      </c>
      <c r="AJ391" s="9" t="s">
        <v>4072</v>
      </c>
    </row>
    <row r="392" spans="1:36" ht="15.75" hidden="1" customHeight="1" x14ac:dyDescent="0.25">
      <c r="A392" s="9">
        <v>414</v>
      </c>
      <c r="B392" s="9" t="s">
        <v>689</v>
      </c>
      <c r="C392" s="9" t="s">
        <v>706</v>
      </c>
      <c r="D392" s="9" t="s">
        <v>16</v>
      </c>
      <c r="E392" s="324" t="s">
        <v>712</v>
      </c>
      <c r="F392" s="9">
        <v>12</v>
      </c>
      <c r="G392" s="9" t="s">
        <v>713</v>
      </c>
      <c r="H392" s="9">
        <v>1</v>
      </c>
      <c r="I392" s="14">
        <v>1</v>
      </c>
      <c r="J392" s="332" t="s">
        <v>2617</v>
      </c>
      <c r="K392" s="9">
        <v>1</v>
      </c>
      <c r="L392" s="14">
        <v>1</v>
      </c>
      <c r="M392" s="84" t="s">
        <v>2634</v>
      </c>
      <c r="N392" s="9">
        <v>1</v>
      </c>
      <c r="O392" s="12">
        <v>1</v>
      </c>
      <c r="P392" s="337" t="s">
        <v>2934</v>
      </c>
      <c r="Q392" s="9">
        <v>1</v>
      </c>
      <c r="R392" s="9">
        <v>1</v>
      </c>
      <c r="S392" s="73" t="s">
        <v>3129</v>
      </c>
      <c r="T392" s="277">
        <v>1</v>
      </c>
      <c r="U392" s="9">
        <v>1</v>
      </c>
      <c r="V392" s="59" t="s">
        <v>3571</v>
      </c>
      <c r="W392" s="9">
        <v>1</v>
      </c>
      <c r="X392" s="9">
        <v>1</v>
      </c>
      <c r="Y392" s="492" t="s">
        <v>2934</v>
      </c>
      <c r="Z392" s="332"/>
      <c r="AA392" s="332"/>
      <c r="AB392" s="332"/>
      <c r="AC392" s="332"/>
      <c r="AD392" s="332"/>
      <c r="AE392" s="332"/>
      <c r="AF392" s="9">
        <f t="shared" si="58"/>
        <v>6</v>
      </c>
      <c r="AG392" s="9">
        <f t="shared" si="59"/>
        <v>6</v>
      </c>
      <c r="AH392" s="26">
        <f t="shared" si="62"/>
        <v>1</v>
      </c>
      <c r="AI392" s="26">
        <f>+AF392/F392</f>
        <v>0.5</v>
      </c>
      <c r="AJ392" s="9" t="s">
        <v>4072</v>
      </c>
    </row>
    <row r="393" spans="1:36" ht="15.75" hidden="1" customHeight="1" x14ac:dyDescent="0.25">
      <c r="A393" s="9">
        <v>415</v>
      </c>
      <c r="B393" s="9" t="s">
        <v>689</v>
      </c>
      <c r="C393" s="9" t="s">
        <v>706</v>
      </c>
      <c r="D393" s="9" t="s">
        <v>16</v>
      </c>
      <c r="E393" s="59" t="s">
        <v>714</v>
      </c>
      <c r="F393" s="9">
        <v>3</v>
      </c>
      <c r="G393" s="9" t="s">
        <v>658</v>
      </c>
      <c r="H393" s="12">
        <v>0</v>
      </c>
      <c r="I393" s="14">
        <v>0</v>
      </c>
      <c r="J393" s="83" t="s">
        <v>26</v>
      </c>
      <c r="K393" s="14">
        <v>0</v>
      </c>
      <c r="L393" s="14">
        <v>0</v>
      </c>
      <c r="M393" s="83" t="s">
        <v>1108</v>
      </c>
      <c r="N393" s="14">
        <v>0</v>
      </c>
      <c r="O393" s="14">
        <v>0</v>
      </c>
      <c r="P393" s="83" t="s">
        <v>26</v>
      </c>
      <c r="Q393" s="14">
        <v>0</v>
      </c>
      <c r="R393" s="14">
        <v>0</v>
      </c>
      <c r="S393" s="83" t="s">
        <v>26</v>
      </c>
      <c r="T393" s="50">
        <v>0</v>
      </c>
      <c r="U393" s="48">
        <v>0</v>
      </c>
      <c r="V393" s="83" t="s">
        <v>26</v>
      </c>
      <c r="W393" s="9">
        <v>2</v>
      </c>
      <c r="X393" s="9">
        <v>2</v>
      </c>
      <c r="Y393" s="492" t="s">
        <v>3829</v>
      </c>
      <c r="Z393" s="332"/>
      <c r="AA393" s="332"/>
      <c r="AB393" s="332"/>
      <c r="AC393" s="332"/>
      <c r="AD393" s="332"/>
      <c r="AE393" s="332"/>
      <c r="AF393" s="9">
        <f t="shared" si="58"/>
        <v>2</v>
      </c>
      <c r="AG393" s="9">
        <f t="shared" si="59"/>
        <v>2</v>
      </c>
      <c r="AH393" s="26">
        <f t="shared" si="62"/>
        <v>1</v>
      </c>
      <c r="AI393" s="26">
        <f>+AF393/F393</f>
        <v>0.66666666666666663</v>
      </c>
      <c r="AJ393" s="9" t="s">
        <v>4072</v>
      </c>
    </row>
    <row r="394" spans="1:36" ht="15.75" hidden="1" customHeight="1" x14ac:dyDescent="0.25">
      <c r="A394" s="9">
        <v>416</v>
      </c>
      <c r="B394" s="9" t="s">
        <v>689</v>
      </c>
      <c r="C394" s="9" t="s">
        <v>715</v>
      </c>
      <c r="D394" s="9" t="s">
        <v>16</v>
      </c>
      <c r="E394" s="324" t="s">
        <v>716</v>
      </c>
      <c r="F394" s="26">
        <v>1</v>
      </c>
      <c r="G394" s="31" t="s">
        <v>717</v>
      </c>
      <c r="H394" s="14">
        <v>280</v>
      </c>
      <c r="I394" s="14">
        <v>280</v>
      </c>
      <c r="J394" s="87" t="s">
        <v>2629</v>
      </c>
      <c r="K394" s="9">
        <v>0</v>
      </c>
      <c r="L394" s="9">
        <v>0</v>
      </c>
      <c r="M394" s="334"/>
      <c r="N394" s="14">
        <v>0</v>
      </c>
      <c r="O394" s="14">
        <v>0</v>
      </c>
      <c r="P394" s="67" t="s">
        <v>26</v>
      </c>
      <c r="Q394" s="14">
        <v>0</v>
      </c>
      <c r="R394" s="14">
        <v>0</v>
      </c>
      <c r="S394" s="67" t="s">
        <v>26</v>
      </c>
      <c r="T394" s="50">
        <v>0</v>
      </c>
      <c r="U394" s="48">
        <v>0</v>
      </c>
      <c r="V394" s="83" t="s">
        <v>26</v>
      </c>
      <c r="W394" s="9">
        <v>0</v>
      </c>
      <c r="X394" s="9">
        <v>0</v>
      </c>
      <c r="Y394" s="338" t="s">
        <v>26</v>
      </c>
      <c r="Z394" s="59"/>
      <c r="AA394" s="59"/>
      <c r="AB394" s="59"/>
      <c r="AC394" s="59"/>
      <c r="AD394" s="59"/>
      <c r="AE394" s="59"/>
      <c r="AF394" s="9">
        <f t="shared" si="58"/>
        <v>280</v>
      </c>
      <c r="AG394" s="9">
        <f t="shared" si="59"/>
        <v>280</v>
      </c>
      <c r="AH394" s="26">
        <f t="shared" si="62"/>
        <v>1</v>
      </c>
      <c r="AI394" s="26">
        <f>AH394/F394</f>
        <v>1</v>
      </c>
      <c r="AJ394" s="9" t="s">
        <v>4072</v>
      </c>
    </row>
    <row r="395" spans="1:36" ht="15.75" hidden="1" customHeight="1" x14ac:dyDescent="0.25">
      <c r="A395" s="9">
        <v>417</v>
      </c>
      <c r="B395" s="9" t="s">
        <v>689</v>
      </c>
      <c r="C395" s="9" t="s">
        <v>715</v>
      </c>
      <c r="D395" s="9" t="s">
        <v>16</v>
      </c>
      <c r="E395" s="324" t="s">
        <v>718</v>
      </c>
      <c r="F395" s="24">
        <v>28</v>
      </c>
      <c r="G395" s="9" t="s">
        <v>719</v>
      </c>
      <c r="H395" s="9">
        <v>1</v>
      </c>
      <c r="I395" s="14">
        <v>1</v>
      </c>
      <c r="J395" s="332" t="s">
        <v>2618</v>
      </c>
      <c r="K395" s="9">
        <v>3</v>
      </c>
      <c r="L395" s="14">
        <v>2</v>
      </c>
      <c r="M395" s="84" t="s">
        <v>2642</v>
      </c>
      <c r="N395" s="9">
        <v>4</v>
      </c>
      <c r="O395" s="12">
        <v>4</v>
      </c>
      <c r="P395" s="337" t="s">
        <v>2935</v>
      </c>
      <c r="Q395" s="9">
        <v>2</v>
      </c>
      <c r="R395" s="12">
        <v>4</v>
      </c>
      <c r="S395" s="73" t="s">
        <v>3130</v>
      </c>
      <c r="T395" s="277">
        <v>3</v>
      </c>
      <c r="U395" s="12">
        <v>4</v>
      </c>
      <c r="V395" s="59" t="s">
        <v>3572</v>
      </c>
      <c r="W395" s="9">
        <v>4</v>
      </c>
      <c r="X395" s="12">
        <v>2</v>
      </c>
      <c r="Y395" s="59" t="s">
        <v>2935</v>
      </c>
      <c r="Z395" s="59"/>
      <c r="AA395" s="59"/>
      <c r="AB395" s="59"/>
      <c r="AC395" s="59"/>
      <c r="AD395" s="59"/>
      <c r="AE395" s="59"/>
      <c r="AF395" s="9">
        <f t="shared" si="58"/>
        <v>17</v>
      </c>
      <c r="AG395" s="9">
        <f t="shared" si="59"/>
        <v>17</v>
      </c>
      <c r="AH395" s="26">
        <f t="shared" si="62"/>
        <v>1</v>
      </c>
      <c r="AI395" s="26">
        <f>+AF395/F395</f>
        <v>0.6071428571428571</v>
      </c>
      <c r="AJ395" s="9" t="s">
        <v>4072</v>
      </c>
    </row>
    <row r="396" spans="1:36" ht="15.75" hidden="1" customHeight="1" x14ac:dyDescent="0.25">
      <c r="A396" s="9">
        <v>418</v>
      </c>
      <c r="B396" s="9" t="s">
        <v>689</v>
      </c>
      <c r="C396" s="9" t="s">
        <v>715</v>
      </c>
      <c r="D396" s="9" t="s">
        <v>16</v>
      </c>
      <c r="E396" s="324" t="s">
        <v>720</v>
      </c>
      <c r="F396" s="24">
        <v>3323</v>
      </c>
      <c r="G396" s="9" t="s">
        <v>721</v>
      </c>
      <c r="H396" s="12">
        <v>263</v>
      </c>
      <c r="I396" s="14">
        <v>300</v>
      </c>
      <c r="J396" s="87" t="s">
        <v>2630</v>
      </c>
      <c r="K396" s="9">
        <v>332</v>
      </c>
      <c r="L396" s="14">
        <v>420</v>
      </c>
      <c r="M396" s="334" t="s">
        <v>2643</v>
      </c>
      <c r="N396" s="9">
        <v>284</v>
      </c>
      <c r="O396" s="12">
        <v>420</v>
      </c>
      <c r="P396" s="337" t="s">
        <v>2936</v>
      </c>
      <c r="Q396" s="9">
        <v>253</v>
      </c>
      <c r="R396" s="14">
        <v>253</v>
      </c>
      <c r="S396" s="73" t="s">
        <v>3131</v>
      </c>
      <c r="T396" s="277">
        <v>260</v>
      </c>
      <c r="U396" s="12">
        <v>260</v>
      </c>
      <c r="V396" s="59" t="s">
        <v>2936</v>
      </c>
      <c r="W396" s="9">
        <v>280</v>
      </c>
      <c r="X396" s="12">
        <v>270</v>
      </c>
      <c r="Y396" s="59" t="s">
        <v>2936</v>
      </c>
      <c r="Z396" s="59"/>
      <c r="AA396" s="59"/>
      <c r="AB396" s="59"/>
      <c r="AC396" s="59"/>
      <c r="AD396" s="59"/>
      <c r="AE396" s="59"/>
      <c r="AF396" s="9">
        <f t="shared" si="58"/>
        <v>1672</v>
      </c>
      <c r="AG396" s="9">
        <f t="shared" si="59"/>
        <v>1923</v>
      </c>
      <c r="AH396" s="26">
        <f t="shared" si="62"/>
        <v>0.86947477899115966</v>
      </c>
      <c r="AI396" s="26">
        <f>+AF396/F396</f>
        <v>0.50315979536563349</v>
      </c>
      <c r="AJ396" s="9" t="s">
        <v>4072</v>
      </c>
    </row>
    <row r="397" spans="1:36" ht="15.75" hidden="1" customHeight="1" x14ac:dyDescent="0.25">
      <c r="A397" s="9">
        <v>419</v>
      </c>
      <c r="B397" s="9" t="s">
        <v>689</v>
      </c>
      <c r="C397" s="9" t="s">
        <v>715</v>
      </c>
      <c r="D397" s="9" t="s">
        <v>16</v>
      </c>
      <c r="E397" s="324" t="s">
        <v>722</v>
      </c>
      <c r="F397" s="24">
        <v>47</v>
      </c>
      <c r="G397" s="9" t="s">
        <v>723</v>
      </c>
      <c r="H397" s="9">
        <v>7</v>
      </c>
      <c r="I397" s="14">
        <v>4</v>
      </c>
      <c r="J397" s="332" t="s">
        <v>2619</v>
      </c>
      <c r="K397" s="9">
        <v>4</v>
      </c>
      <c r="L397" s="14">
        <v>10</v>
      </c>
      <c r="M397" s="334" t="s">
        <v>2644</v>
      </c>
      <c r="N397" s="9">
        <v>3</v>
      </c>
      <c r="O397" s="12">
        <v>10</v>
      </c>
      <c r="P397" s="337" t="s">
        <v>2937</v>
      </c>
      <c r="Q397" s="9">
        <v>1</v>
      </c>
      <c r="R397" s="12">
        <v>1</v>
      </c>
      <c r="S397" s="73" t="s">
        <v>3132</v>
      </c>
      <c r="T397" s="277">
        <v>3</v>
      </c>
      <c r="U397" s="12">
        <v>1</v>
      </c>
      <c r="V397" s="59" t="s">
        <v>2937</v>
      </c>
      <c r="W397" s="9">
        <v>4</v>
      </c>
      <c r="X397" s="12">
        <v>1</v>
      </c>
      <c r="Y397" s="59" t="s">
        <v>3830</v>
      </c>
      <c r="Z397" s="59"/>
      <c r="AA397" s="59"/>
      <c r="AB397" s="59"/>
      <c r="AC397" s="59"/>
      <c r="AD397" s="59"/>
      <c r="AE397" s="59"/>
      <c r="AF397" s="9">
        <f t="shared" si="58"/>
        <v>22</v>
      </c>
      <c r="AG397" s="9">
        <f t="shared" si="59"/>
        <v>27</v>
      </c>
      <c r="AH397" s="26">
        <f t="shared" si="62"/>
        <v>0.81481481481481477</v>
      </c>
      <c r="AI397" s="26">
        <f>+AF397/F397</f>
        <v>0.46808510638297873</v>
      </c>
      <c r="AJ397" s="9" t="s">
        <v>4072</v>
      </c>
    </row>
    <row r="398" spans="1:36" ht="15.75" hidden="1" customHeight="1" x14ac:dyDescent="0.25">
      <c r="A398" s="9">
        <v>420</v>
      </c>
      <c r="B398" s="9" t="s">
        <v>689</v>
      </c>
      <c r="C398" s="9" t="s">
        <v>715</v>
      </c>
      <c r="D398" s="9" t="s">
        <v>16</v>
      </c>
      <c r="E398" s="324" t="s">
        <v>724</v>
      </c>
      <c r="F398" s="26">
        <v>1</v>
      </c>
      <c r="G398" s="26" t="s">
        <v>18</v>
      </c>
      <c r="H398" s="9">
        <v>15</v>
      </c>
      <c r="I398" s="9">
        <v>15</v>
      </c>
      <c r="J398" s="332" t="s">
        <v>2620</v>
      </c>
      <c r="K398" s="9">
        <v>17</v>
      </c>
      <c r="L398" s="9">
        <v>17</v>
      </c>
      <c r="M398" s="334" t="s">
        <v>2620</v>
      </c>
      <c r="N398" s="9">
        <v>11</v>
      </c>
      <c r="O398" s="9">
        <v>11</v>
      </c>
      <c r="P398" s="337" t="s">
        <v>2938</v>
      </c>
      <c r="Q398" s="9">
        <v>8</v>
      </c>
      <c r="R398" s="9">
        <v>8</v>
      </c>
      <c r="S398" s="343" t="s">
        <v>3133</v>
      </c>
      <c r="T398" s="277">
        <v>16</v>
      </c>
      <c r="U398" s="9">
        <v>16</v>
      </c>
      <c r="V398" s="477" t="s">
        <v>3133</v>
      </c>
      <c r="W398" s="9">
        <v>11</v>
      </c>
      <c r="X398" s="9">
        <v>11</v>
      </c>
      <c r="Y398" s="477" t="s">
        <v>3133</v>
      </c>
      <c r="Z398" s="477"/>
      <c r="AA398" s="477"/>
      <c r="AB398" s="477"/>
      <c r="AC398" s="477"/>
      <c r="AD398" s="477"/>
      <c r="AE398" s="477"/>
      <c r="AF398" s="9">
        <f t="shared" si="58"/>
        <v>78</v>
      </c>
      <c r="AG398" s="9">
        <f t="shared" si="59"/>
        <v>78</v>
      </c>
      <c r="AH398" s="26">
        <f>AF398/AG398</f>
        <v>1</v>
      </c>
      <c r="AI398" s="26">
        <f>+AH398/F398</f>
        <v>1</v>
      </c>
      <c r="AJ398" s="9" t="s">
        <v>4072</v>
      </c>
    </row>
    <row r="399" spans="1:36" ht="15.75" hidden="1" customHeight="1" x14ac:dyDescent="0.25">
      <c r="A399" s="9">
        <v>421</v>
      </c>
      <c r="B399" s="9" t="s">
        <v>689</v>
      </c>
      <c r="C399" s="9" t="s">
        <v>715</v>
      </c>
      <c r="D399" s="9" t="s">
        <v>16</v>
      </c>
      <c r="E399" s="324" t="s">
        <v>725</v>
      </c>
      <c r="F399" s="26">
        <v>1</v>
      </c>
      <c r="G399" s="26" t="s">
        <v>18</v>
      </c>
      <c r="H399" s="9">
        <v>13</v>
      </c>
      <c r="I399" s="9">
        <v>15</v>
      </c>
      <c r="J399" s="332" t="s">
        <v>2621</v>
      </c>
      <c r="K399" s="9">
        <v>12</v>
      </c>
      <c r="L399" s="9">
        <v>12</v>
      </c>
      <c r="M399" s="334" t="s">
        <v>2621</v>
      </c>
      <c r="N399" s="9">
        <v>8</v>
      </c>
      <c r="O399" s="9">
        <v>9</v>
      </c>
      <c r="P399" s="337" t="s">
        <v>2939</v>
      </c>
      <c r="Q399" s="9">
        <v>8</v>
      </c>
      <c r="R399" s="9">
        <v>8</v>
      </c>
      <c r="S399" s="343" t="s">
        <v>3134</v>
      </c>
      <c r="T399" s="277">
        <v>8</v>
      </c>
      <c r="U399" s="9">
        <v>8</v>
      </c>
      <c r="V399" s="477" t="s">
        <v>3134</v>
      </c>
      <c r="W399" s="9">
        <v>10</v>
      </c>
      <c r="X399" s="9">
        <v>11</v>
      </c>
      <c r="Y399" s="477" t="s">
        <v>3134</v>
      </c>
      <c r="Z399" s="477"/>
      <c r="AA399" s="477"/>
      <c r="AB399" s="477"/>
      <c r="AC399" s="477"/>
      <c r="AD399" s="477"/>
      <c r="AE399" s="477"/>
      <c r="AF399" s="9">
        <f t="shared" si="58"/>
        <v>59</v>
      </c>
      <c r="AG399" s="9">
        <f t="shared" si="59"/>
        <v>63</v>
      </c>
      <c r="AH399" s="26">
        <f>AF399/AG399</f>
        <v>0.93650793650793651</v>
      </c>
      <c r="AI399" s="26">
        <f>+AH399/F399</f>
        <v>0.93650793650793651</v>
      </c>
      <c r="AJ399" s="9" t="s">
        <v>4072</v>
      </c>
    </row>
    <row r="400" spans="1:36" ht="15.75" hidden="1" customHeight="1" x14ac:dyDescent="0.25">
      <c r="A400" s="9">
        <v>422</v>
      </c>
      <c r="B400" s="9" t="s">
        <v>689</v>
      </c>
      <c r="C400" s="9" t="s">
        <v>726</v>
      </c>
      <c r="D400" s="9" t="s">
        <v>16</v>
      </c>
      <c r="E400" s="324" t="s">
        <v>727</v>
      </c>
      <c r="F400" s="9">
        <v>3</v>
      </c>
      <c r="G400" s="9" t="s">
        <v>728</v>
      </c>
      <c r="H400" s="9">
        <v>1</v>
      </c>
      <c r="I400" s="14">
        <v>1</v>
      </c>
      <c r="J400" s="332" t="s">
        <v>2622</v>
      </c>
      <c r="K400" s="14">
        <v>0</v>
      </c>
      <c r="L400" s="14">
        <v>0</v>
      </c>
      <c r="M400" s="83" t="s">
        <v>26</v>
      </c>
      <c r="N400" s="14">
        <v>0</v>
      </c>
      <c r="O400" s="14">
        <v>0</v>
      </c>
      <c r="P400" s="83" t="s">
        <v>26</v>
      </c>
      <c r="Q400" s="9">
        <v>1</v>
      </c>
      <c r="R400" s="9">
        <v>1</v>
      </c>
      <c r="S400" s="73" t="s">
        <v>3135</v>
      </c>
      <c r="T400" s="50">
        <v>0</v>
      </c>
      <c r="U400" s="48">
        <v>0</v>
      </c>
      <c r="V400" s="83" t="s">
        <v>26</v>
      </c>
      <c r="W400" s="12">
        <v>0</v>
      </c>
      <c r="X400" s="12">
        <v>0</v>
      </c>
      <c r="Y400" s="338" t="s">
        <v>26</v>
      </c>
      <c r="Z400" s="59"/>
      <c r="AA400" s="59"/>
      <c r="AB400" s="59"/>
      <c r="AC400" s="59"/>
      <c r="AD400" s="59"/>
      <c r="AE400" s="59"/>
      <c r="AF400" s="9">
        <f t="shared" si="58"/>
        <v>2</v>
      </c>
      <c r="AG400" s="9">
        <f t="shared" si="59"/>
        <v>2</v>
      </c>
      <c r="AH400" s="26">
        <f>+AF400/AG400</f>
        <v>1</v>
      </c>
      <c r="AI400" s="26">
        <f>+AF400/F400</f>
        <v>0.66666666666666663</v>
      </c>
      <c r="AJ400" s="9" t="s">
        <v>4072</v>
      </c>
    </row>
    <row r="401" spans="1:36" ht="15.75" hidden="1" customHeight="1" x14ac:dyDescent="0.25">
      <c r="A401" s="9">
        <v>423</v>
      </c>
      <c r="B401" s="9" t="s">
        <v>689</v>
      </c>
      <c r="C401" s="9" t="s">
        <v>726</v>
      </c>
      <c r="D401" s="9" t="s">
        <v>16</v>
      </c>
      <c r="E401" s="59" t="s">
        <v>729</v>
      </c>
      <c r="F401" s="9">
        <v>27</v>
      </c>
      <c r="G401" s="9" t="s">
        <v>730</v>
      </c>
      <c r="H401" s="12">
        <v>0</v>
      </c>
      <c r="I401" s="14">
        <v>0</v>
      </c>
      <c r="J401" s="83" t="s">
        <v>26</v>
      </c>
      <c r="K401" s="14">
        <v>0</v>
      </c>
      <c r="L401" s="14">
        <v>0</v>
      </c>
      <c r="M401" s="83" t="s">
        <v>26</v>
      </c>
      <c r="N401" s="14">
        <v>0</v>
      </c>
      <c r="O401" s="14">
        <v>0</v>
      </c>
      <c r="P401" s="83" t="s">
        <v>26</v>
      </c>
      <c r="Q401" s="14">
        <v>0</v>
      </c>
      <c r="R401" s="14">
        <v>0</v>
      </c>
      <c r="S401" s="83" t="s">
        <v>26</v>
      </c>
      <c r="T401" s="50">
        <v>0</v>
      </c>
      <c r="U401" s="48">
        <v>0</v>
      </c>
      <c r="V401" s="83" t="s">
        <v>26</v>
      </c>
      <c r="W401" s="228">
        <v>0</v>
      </c>
      <c r="X401" s="228">
        <v>0</v>
      </c>
      <c r="Y401" s="244" t="s">
        <v>26</v>
      </c>
      <c r="Z401" s="441"/>
      <c r="AA401" s="441"/>
      <c r="AB401" s="441"/>
      <c r="AC401" s="441"/>
      <c r="AD401" s="441"/>
      <c r="AE401" s="441"/>
      <c r="AF401" s="9">
        <f t="shared" si="58"/>
        <v>0</v>
      </c>
      <c r="AG401" s="9">
        <f t="shared" si="59"/>
        <v>0</v>
      </c>
      <c r="AH401" s="29" t="e">
        <f>+AF401/AG401</f>
        <v>#DIV/0!</v>
      </c>
      <c r="AI401" s="29">
        <f>+AF401/F401</f>
        <v>0</v>
      </c>
      <c r="AJ401" s="9" t="s">
        <v>4070</v>
      </c>
    </row>
    <row r="402" spans="1:36" ht="15.75" hidden="1" customHeight="1" x14ac:dyDescent="0.25">
      <c r="A402" s="9">
        <v>424</v>
      </c>
      <c r="B402" s="9" t="s">
        <v>689</v>
      </c>
      <c r="C402" s="9" t="s">
        <v>726</v>
      </c>
      <c r="D402" s="9" t="s">
        <v>16</v>
      </c>
      <c r="E402" s="324" t="s">
        <v>731</v>
      </c>
      <c r="F402" s="9">
        <v>1</v>
      </c>
      <c r="G402" s="9" t="s">
        <v>639</v>
      </c>
      <c r="H402" s="9">
        <v>1</v>
      </c>
      <c r="I402" s="14">
        <v>1</v>
      </c>
      <c r="J402" s="332" t="s">
        <v>2623</v>
      </c>
      <c r="K402" s="14">
        <v>0</v>
      </c>
      <c r="L402" s="14">
        <v>0</v>
      </c>
      <c r="M402" s="83" t="s">
        <v>26</v>
      </c>
      <c r="N402" s="14">
        <v>0</v>
      </c>
      <c r="O402" s="14">
        <v>0</v>
      </c>
      <c r="P402" s="83" t="s">
        <v>26</v>
      </c>
      <c r="Q402" s="14">
        <v>0</v>
      </c>
      <c r="R402" s="14">
        <v>0</v>
      </c>
      <c r="S402" s="83" t="s">
        <v>26</v>
      </c>
      <c r="T402" s="276">
        <v>0</v>
      </c>
      <c r="U402" s="14">
        <v>0</v>
      </c>
      <c r="V402" s="83" t="s">
        <v>26</v>
      </c>
      <c r="W402" s="228">
        <v>0</v>
      </c>
      <c r="X402" s="228">
        <v>0</v>
      </c>
      <c r="Y402" s="244" t="s">
        <v>26</v>
      </c>
      <c r="Z402" s="441"/>
      <c r="AA402" s="441"/>
      <c r="AB402" s="441"/>
      <c r="AC402" s="441"/>
      <c r="AD402" s="441"/>
      <c r="AE402" s="441"/>
      <c r="AF402" s="45">
        <f>H402+K402+N402</f>
        <v>1</v>
      </c>
      <c r="AG402" s="45">
        <f>I402+L402+O402</f>
        <v>1</v>
      </c>
      <c r="AH402" s="54">
        <f>+AF402/AG402</f>
        <v>1</v>
      </c>
      <c r="AI402" s="54">
        <f>+AF402/F402</f>
        <v>1</v>
      </c>
      <c r="AJ402" s="9" t="s">
        <v>4072</v>
      </c>
    </row>
    <row r="403" spans="1:36" ht="15.75" hidden="1" customHeight="1" x14ac:dyDescent="0.25">
      <c r="A403" s="9">
        <v>425</v>
      </c>
      <c r="B403" s="9" t="s">
        <v>689</v>
      </c>
      <c r="C403" s="9" t="s">
        <v>726</v>
      </c>
      <c r="D403" s="9" t="s">
        <v>16</v>
      </c>
      <c r="E403" s="59" t="s">
        <v>732</v>
      </c>
      <c r="F403" s="9">
        <v>4</v>
      </c>
      <c r="G403" s="9" t="s">
        <v>733</v>
      </c>
      <c r="H403" s="12">
        <v>0</v>
      </c>
      <c r="I403" s="14">
        <v>0</v>
      </c>
      <c r="J403" s="83" t="s">
        <v>26</v>
      </c>
      <c r="K403" s="14">
        <v>0</v>
      </c>
      <c r="L403" s="14">
        <v>0</v>
      </c>
      <c r="M403" s="83" t="s">
        <v>26</v>
      </c>
      <c r="N403" s="9">
        <v>1</v>
      </c>
      <c r="O403" s="12">
        <v>1</v>
      </c>
      <c r="P403" s="337" t="s">
        <v>2940</v>
      </c>
      <c r="Q403" s="14">
        <v>0</v>
      </c>
      <c r="R403" s="14">
        <v>0</v>
      </c>
      <c r="S403" s="83" t="s">
        <v>26</v>
      </c>
      <c r="T403" s="459">
        <v>0</v>
      </c>
      <c r="U403" s="470">
        <v>0</v>
      </c>
      <c r="V403" s="475" t="s">
        <v>26</v>
      </c>
      <c r="W403" s="16">
        <v>1</v>
      </c>
      <c r="X403" s="16">
        <v>1</v>
      </c>
      <c r="Y403" s="46" t="s">
        <v>3831</v>
      </c>
      <c r="Z403" s="441"/>
      <c r="AA403" s="441"/>
      <c r="AB403" s="441"/>
      <c r="AC403" s="441"/>
      <c r="AD403" s="441"/>
      <c r="AE403" s="441"/>
      <c r="AF403" s="9">
        <f t="shared" ref="AF403:AF423" si="63">H403+K403+N403+Q403+T403+W403</f>
        <v>2</v>
      </c>
      <c r="AG403" s="9">
        <f t="shared" ref="AG403:AG423" si="64">I403+L403+O403+R403+U403+X403</f>
        <v>2</v>
      </c>
      <c r="AH403" s="26">
        <f>+AF403/AG403</f>
        <v>1</v>
      </c>
      <c r="AI403" s="26">
        <f>+AF403/F403</f>
        <v>0.5</v>
      </c>
      <c r="AJ403" s="9" t="s">
        <v>4072</v>
      </c>
    </row>
    <row r="404" spans="1:36" ht="15.75" hidden="1" customHeight="1" x14ac:dyDescent="0.25">
      <c r="A404" s="9">
        <v>426</v>
      </c>
      <c r="B404" s="9" t="s">
        <v>689</v>
      </c>
      <c r="C404" s="9" t="s">
        <v>80</v>
      </c>
      <c r="D404" s="9" t="s">
        <v>16</v>
      </c>
      <c r="E404" s="324" t="s">
        <v>734</v>
      </c>
      <c r="F404" s="11">
        <v>1</v>
      </c>
      <c r="G404" s="9" t="s">
        <v>18</v>
      </c>
      <c r="H404" s="9">
        <v>19</v>
      </c>
      <c r="I404" s="9">
        <v>23</v>
      </c>
      <c r="J404" s="332" t="s">
        <v>2624</v>
      </c>
      <c r="K404" s="9">
        <v>16</v>
      </c>
      <c r="L404" s="9">
        <v>17</v>
      </c>
      <c r="M404" s="334" t="s">
        <v>2635</v>
      </c>
      <c r="N404" s="9">
        <v>14</v>
      </c>
      <c r="O404" s="9">
        <v>13</v>
      </c>
      <c r="P404" s="337" t="s">
        <v>2941</v>
      </c>
      <c r="Q404" s="9">
        <v>10</v>
      </c>
      <c r="R404" s="9">
        <v>10</v>
      </c>
      <c r="S404" s="73" t="s">
        <v>3136</v>
      </c>
      <c r="T404" s="53">
        <v>13</v>
      </c>
      <c r="U404" s="16">
        <v>15</v>
      </c>
      <c r="V404" s="46" t="s">
        <v>2941</v>
      </c>
      <c r="W404" s="16">
        <v>15</v>
      </c>
      <c r="X404" s="16">
        <v>15</v>
      </c>
      <c r="Y404" s="46"/>
      <c r="Z404" s="441"/>
      <c r="AA404" s="441"/>
      <c r="AB404" s="441"/>
      <c r="AC404" s="441"/>
      <c r="AD404" s="441"/>
      <c r="AE404" s="441"/>
      <c r="AF404" s="9">
        <f t="shared" si="63"/>
        <v>87</v>
      </c>
      <c r="AG404" s="9">
        <f t="shared" si="64"/>
        <v>93</v>
      </c>
      <c r="AH404" s="26">
        <f>AF404/AG404</f>
        <v>0.93548387096774188</v>
      </c>
      <c r="AI404" s="26">
        <f>+AH404/F404</f>
        <v>0.93548387096774188</v>
      </c>
      <c r="AJ404" s="9" t="s">
        <v>4072</v>
      </c>
    </row>
    <row r="405" spans="1:36" ht="15.75" hidden="1" customHeight="1" x14ac:dyDescent="0.25">
      <c r="A405" s="9">
        <v>427</v>
      </c>
      <c r="B405" s="9" t="s">
        <v>689</v>
      </c>
      <c r="C405" s="9" t="s">
        <v>80</v>
      </c>
      <c r="D405" s="9" t="s">
        <v>16</v>
      </c>
      <c r="E405" s="324" t="s">
        <v>735</v>
      </c>
      <c r="F405" s="9">
        <v>12</v>
      </c>
      <c r="G405" s="9" t="s">
        <v>82</v>
      </c>
      <c r="H405" s="9">
        <v>1</v>
      </c>
      <c r="I405" s="12">
        <v>1</v>
      </c>
      <c r="J405" s="332" t="s">
        <v>2625</v>
      </c>
      <c r="K405" s="9">
        <v>1</v>
      </c>
      <c r="L405" s="14">
        <v>1</v>
      </c>
      <c r="M405" s="84" t="s">
        <v>2636</v>
      </c>
      <c r="N405" s="9">
        <v>1</v>
      </c>
      <c r="O405" s="12">
        <v>1</v>
      </c>
      <c r="P405" s="337" t="s">
        <v>2942</v>
      </c>
      <c r="Q405" s="9">
        <v>1</v>
      </c>
      <c r="R405" s="9">
        <v>1</v>
      </c>
      <c r="S405" s="73" t="s">
        <v>2942</v>
      </c>
      <c r="T405" s="277">
        <v>1</v>
      </c>
      <c r="U405" s="9">
        <v>1</v>
      </c>
      <c r="V405" s="59" t="s">
        <v>2942</v>
      </c>
      <c r="W405" s="16">
        <v>1</v>
      </c>
      <c r="X405" s="16">
        <v>1</v>
      </c>
      <c r="Y405" s="46"/>
      <c r="Z405" s="441"/>
      <c r="AA405" s="441"/>
      <c r="AB405" s="441"/>
      <c r="AC405" s="441"/>
      <c r="AD405" s="441"/>
      <c r="AE405" s="441"/>
      <c r="AF405" s="9">
        <f t="shared" si="63"/>
        <v>6</v>
      </c>
      <c r="AG405" s="9">
        <f t="shared" si="64"/>
        <v>6</v>
      </c>
      <c r="AH405" s="26">
        <f>+AF405/AG405</f>
        <v>1</v>
      </c>
      <c r="AI405" s="26">
        <f>+AF405/F405</f>
        <v>0.5</v>
      </c>
      <c r="AJ405" s="9" t="s">
        <v>4072</v>
      </c>
    </row>
    <row r="406" spans="1:36" ht="15.75" hidden="1" customHeight="1" x14ac:dyDescent="0.25">
      <c r="A406" s="9">
        <v>428</v>
      </c>
      <c r="B406" s="9" t="s">
        <v>689</v>
      </c>
      <c r="C406" s="9" t="s">
        <v>80</v>
      </c>
      <c r="D406" s="9" t="s">
        <v>16</v>
      </c>
      <c r="E406" s="324" t="s">
        <v>736</v>
      </c>
      <c r="F406" s="11">
        <v>1</v>
      </c>
      <c r="G406" s="9" t="s">
        <v>18</v>
      </c>
      <c r="H406" s="9">
        <v>5</v>
      </c>
      <c r="I406" s="9">
        <v>5</v>
      </c>
      <c r="J406" s="332" t="s">
        <v>2626</v>
      </c>
      <c r="K406" s="9">
        <v>4</v>
      </c>
      <c r="L406" s="9">
        <v>4</v>
      </c>
      <c r="M406" s="334" t="s">
        <v>2637</v>
      </c>
      <c r="N406" s="9">
        <v>5</v>
      </c>
      <c r="O406" s="9">
        <v>5</v>
      </c>
      <c r="P406" s="337" t="s">
        <v>2943</v>
      </c>
      <c r="Q406" s="9">
        <v>4</v>
      </c>
      <c r="R406" s="9">
        <v>4</v>
      </c>
      <c r="S406" s="73" t="s">
        <v>3137</v>
      </c>
      <c r="T406" s="277">
        <v>1</v>
      </c>
      <c r="U406" s="9">
        <v>1</v>
      </c>
      <c r="V406" s="59" t="s">
        <v>3573</v>
      </c>
      <c r="W406" s="16">
        <v>5</v>
      </c>
      <c r="X406" s="16">
        <v>5</v>
      </c>
      <c r="Y406" s="46"/>
      <c r="Z406" s="441"/>
      <c r="AA406" s="441"/>
      <c r="AB406" s="441"/>
      <c r="AC406" s="441"/>
      <c r="AD406" s="441"/>
      <c r="AE406" s="441"/>
      <c r="AF406" s="9">
        <f t="shared" si="63"/>
        <v>24</v>
      </c>
      <c r="AG406" s="9">
        <f t="shared" si="64"/>
        <v>24</v>
      </c>
      <c r="AH406" s="26">
        <f>AF406/AG406</f>
        <v>1</v>
      </c>
      <c r="AI406" s="26">
        <f>+AH406/F406</f>
        <v>1</v>
      </c>
      <c r="AJ406" s="9" t="s">
        <v>4072</v>
      </c>
    </row>
    <row r="407" spans="1:36" ht="15.75" hidden="1" customHeight="1" x14ac:dyDescent="0.25">
      <c r="A407" s="9">
        <v>429</v>
      </c>
      <c r="B407" s="9" t="s">
        <v>689</v>
      </c>
      <c r="C407" s="9" t="s">
        <v>80</v>
      </c>
      <c r="D407" s="9" t="s">
        <v>16</v>
      </c>
      <c r="E407" s="324" t="s">
        <v>737</v>
      </c>
      <c r="F407" s="9">
        <v>12</v>
      </c>
      <c r="G407" s="9" t="s">
        <v>738</v>
      </c>
      <c r="H407" s="9">
        <v>1</v>
      </c>
      <c r="I407" s="12">
        <v>1</v>
      </c>
      <c r="J407" s="332" t="s">
        <v>2627</v>
      </c>
      <c r="K407" s="9">
        <v>1</v>
      </c>
      <c r="L407" s="14">
        <v>1</v>
      </c>
      <c r="M407" s="84" t="s">
        <v>2628</v>
      </c>
      <c r="N407" s="9">
        <v>1</v>
      </c>
      <c r="O407" s="12">
        <v>1</v>
      </c>
      <c r="P407" s="337" t="s">
        <v>2944</v>
      </c>
      <c r="Q407" s="9">
        <v>1</v>
      </c>
      <c r="R407" s="9">
        <v>1</v>
      </c>
      <c r="S407" s="73" t="s">
        <v>3138</v>
      </c>
      <c r="T407" s="277">
        <v>1</v>
      </c>
      <c r="U407" s="9">
        <v>1</v>
      </c>
      <c r="V407" s="59" t="s">
        <v>3138</v>
      </c>
      <c r="W407" s="16">
        <v>1</v>
      </c>
      <c r="X407" s="16">
        <v>1</v>
      </c>
      <c r="Y407" s="46"/>
      <c r="Z407" s="441"/>
      <c r="AA407" s="441"/>
      <c r="AB407" s="441"/>
      <c r="AC407" s="441"/>
      <c r="AD407" s="441"/>
      <c r="AE407" s="441"/>
      <c r="AF407" s="9">
        <f t="shared" si="63"/>
        <v>6</v>
      </c>
      <c r="AG407" s="9">
        <f t="shared" si="64"/>
        <v>6</v>
      </c>
      <c r="AH407" s="26">
        <f>+AF407/AG407</f>
        <v>1</v>
      </c>
      <c r="AI407" s="26">
        <f>+AF407/F407</f>
        <v>0.5</v>
      </c>
      <c r="AJ407" s="9" t="s">
        <v>4072</v>
      </c>
    </row>
    <row r="408" spans="1:36" ht="15.75" hidden="1" customHeight="1" x14ac:dyDescent="0.25">
      <c r="A408" s="9">
        <v>430</v>
      </c>
      <c r="B408" s="9" t="s">
        <v>689</v>
      </c>
      <c r="C408" s="9" t="s">
        <v>80</v>
      </c>
      <c r="D408" s="9" t="s">
        <v>16</v>
      </c>
      <c r="E408" s="324" t="s">
        <v>739</v>
      </c>
      <c r="F408" s="11">
        <v>1</v>
      </c>
      <c r="G408" s="9" t="s">
        <v>18</v>
      </c>
      <c r="H408" s="9">
        <v>1</v>
      </c>
      <c r="I408" s="9">
        <v>1</v>
      </c>
      <c r="J408" s="332" t="s">
        <v>2628</v>
      </c>
      <c r="K408" s="9">
        <v>3</v>
      </c>
      <c r="L408" s="9">
        <v>3</v>
      </c>
      <c r="M408" s="84" t="s">
        <v>2638</v>
      </c>
      <c r="N408" s="9">
        <v>7</v>
      </c>
      <c r="O408" s="9">
        <v>7</v>
      </c>
      <c r="P408" s="337" t="s">
        <v>2945</v>
      </c>
      <c r="Q408" s="9">
        <v>6</v>
      </c>
      <c r="R408" s="9">
        <v>6</v>
      </c>
      <c r="S408" s="73" t="s">
        <v>3139</v>
      </c>
      <c r="T408" s="53">
        <v>4</v>
      </c>
      <c r="U408" s="16">
        <v>4</v>
      </c>
      <c r="V408" s="46" t="s">
        <v>3139</v>
      </c>
      <c r="W408" s="16">
        <v>2</v>
      </c>
      <c r="X408" s="16">
        <v>2</v>
      </c>
      <c r="Y408" s="46"/>
      <c r="Z408" s="441"/>
      <c r="AA408" s="441"/>
      <c r="AB408" s="441"/>
      <c r="AC408" s="441"/>
      <c r="AD408" s="441"/>
      <c r="AE408" s="441"/>
      <c r="AF408" s="9">
        <f t="shared" si="63"/>
        <v>23</v>
      </c>
      <c r="AG408" s="9">
        <f t="shared" si="64"/>
        <v>23</v>
      </c>
      <c r="AH408" s="26">
        <f>AF408/AG408</f>
        <v>1</v>
      </c>
      <c r="AI408" s="26">
        <f>+AH408/F408</f>
        <v>1</v>
      </c>
      <c r="AJ408" s="9" t="s">
        <v>4072</v>
      </c>
    </row>
    <row r="409" spans="1:36" ht="15.75" hidden="1" customHeight="1" x14ac:dyDescent="0.25">
      <c r="A409" s="9">
        <v>431</v>
      </c>
      <c r="B409" s="9" t="s">
        <v>689</v>
      </c>
      <c r="C409" s="9" t="s">
        <v>80</v>
      </c>
      <c r="D409" s="9" t="s">
        <v>16</v>
      </c>
      <c r="E409" s="59" t="s">
        <v>740</v>
      </c>
      <c r="F409" s="9">
        <v>1</v>
      </c>
      <c r="G409" s="9" t="s">
        <v>89</v>
      </c>
      <c r="H409" s="12">
        <v>0</v>
      </c>
      <c r="I409" s="14">
        <v>0</v>
      </c>
      <c r="J409" s="83" t="s">
        <v>26</v>
      </c>
      <c r="K409" s="14">
        <v>0</v>
      </c>
      <c r="L409" s="14">
        <v>0</v>
      </c>
      <c r="M409" s="83" t="s">
        <v>26</v>
      </c>
      <c r="N409" s="14">
        <v>0</v>
      </c>
      <c r="O409" s="14">
        <v>0</v>
      </c>
      <c r="P409" s="83" t="s">
        <v>26</v>
      </c>
      <c r="Q409" s="14">
        <v>0</v>
      </c>
      <c r="R409" s="14">
        <v>0</v>
      </c>
      <c r="S409" s="83" t="s">
        <v>26</v>
      </c>
      <c r="T409" s="459">
        <v>0</v>
      </c>
      <c r="U409" s="470">
        <v>0</v>
      </c>
      <c r="V409" s="475" t="s">
        <v>26</v>
      </c>
      <c r="W409" s="228">
        <v>0</v>
      </c>
      <c r="X409" s="228">
        <v>0</v>
      </c>
      <c r="Y409" s="244" t="s">
        <v>26</v>
      </c>
      <c r="Z409" s="441"/>
      <c r="AA409" s="441"/>
      <c r="AB409" s="441"/>
      <c r="AC409" s="441"/>
      <c r="AD409" s="441"/>
      <c r="AE409" s="441"/>
      <c r="AF409" s="9">
        <f t="shared" si="63"/>
        <v>0</v>
      </c>
      <c r="AG409" s="9">
        <f t="shared" si="64"/>
        <v>0</v>
      </c>
      <c r="AH409" s="29" t="e">
        <f>+AF409/AG409</f>
        <v>#DIV/0!</v>
      </c>
      <c r="AI409" s="29">
        <f>+AF409/F409</f>
        <v>0</v>
      </c>
      <c r="AJ409" s="9" t="s">
        <v>4070</v>
      </c>
    </row>
    <row r="410" spans="1:36" ht="15.75" hidden="1" customHeight="1" x14ac:dyDescent="0.25">
      <c r="A410" s="9">
        <v>432</v>
      </c>
      <c r="B410" s="9" t="s">
        <v>741</v>
      </c>
      <c r="C410" s="9" t="s">
        <v>80</v>
      </c>
      <c r="D410" s="9" t="s">
        <v>16</v>
      </c>
      <c r="E410" s="324" t="s">
        <v>83</v>
      </c>
      <c r="F410" s="11">
        <v>1</v>
      </c>
      <c r="G410" s="9" t="s">
        <v>18</v>
      </c>
      <c r="H410" s="9">
        <v>8</v>
      </c>
      <c r="I410" s="9">
        <v>8</v>
      </c>
      <c r="J410" s="70" t="s">
        <v>814</v>
      </c>
      <c r="K410" s="9">
        <v>4</v>
      </c>
      <c r="L410" s="9">
        <v>4</v>
      </c>
      <c r="M410" s="334" t="s">
        <v>816</v>
      </c>
      <c r="N410" s="9">
        <v>4</v>
      </c>
      <c r="O410" s="9">
        <v>4</v>
      </c>
      <c r="P410" s="85" t="s">
        <v>2790</v>
      </c>
      <c r="Q410" s="9">
        <v>6</v>
      </c>
      <c r="R410" s="9">
        <v>6</v>
      </c>
      <c r="S410" s="73" t="s">
        <v>3150</v>
      </c>
      <c r="T410" s="37">
        <v>4</v>
      </c>
      <c r="U410" s="5">
        <v>4</v>
      </c>
      <c r="V410" s="349" t="s">
        <v>2790</v>
      </c>
      <c r="W410" s="16">
        <v>1</v>
      </c>
      <c r="X410" s="16">
        <v>1</v>
      </c>
      <c r="Y410" s="46" t="s">
        <v>3937</v>
      </c>
      <c r="Z410" s="441"/>
      <c r="AA410" s="441"/>
      <c r="AB410" s="441"/>
      <c r="AC410" s="441"/>
      <c r="AD410" s="441"/>
      <c r="AE410" s="441"/>
      <c r="AF410" s="9">
        <f t="shared" si="63"/>
        <v>27</v>
      </c>
      <c r="AG410" s="9">
        <f t="shared" si="64"/>
        <v>27</v>
      </c>
      <c r="AH410" s="26">
        <f>AF410/AG410</f>
        <v>1</v>
      </c>
      <c r="AI410" s="26">
        <f t="shared" ref="AI410:AI417" si="65">+AH410/F410</f>
        <v>1</v>
      </c>
      <c r="AJ410" s="9" t="s">
        <v>4072</v>
      </c>
    </row>
    <row r="411" spans="1:36" ht="15.75" hidden="1" customHeight="1" x14ac:dyDescent="0.25">
      <c r="A411" s="9">
        <v>433</v>
      </c>
      <c r="B411" s="9" t="s">
        <v>741</v>
      </c>
      <c r="C411" s="9" t="s">
        <v>80</v>
      </c>
      <c r="D411" s="9" t="s">
        <v>16</v>
      </c>
      <c r="E411" s="324" t="s">
        <v>810</v>
      </c>
      <c r="F411" s="11">
        <v>1</v>
      </c>
      <c r="G411" s="9" t="s">
        <v>18</v>
      </c>
      <c r="H411" s="9">
        <v>298</v>
      </c>
      <c r="I411" s="9">
        <v>298</v>
      </c>
      <c r="J411" s="70" t="s">
        <v>811</v>
      </c>
      <c r="K411" s="9">
        <v>392</v>
      </c>
      <c r="L411" s="9">
        <v>392</v>
      </c>
      <c r="M411" s="334" t="s">
        <v>817</v>
      </c>
      <c r="N411" s="9">
        <v>267</v>
      </c>
      <c r="O411" s="9">
        <v>267</v>
      </c>
      <c r="P411" s="85" t="s">
        <v>2791</v>
      </c>
      <c r="Q411" s="9">
        <v>65</v>
      </c>
      <c r="R411" s="9">
        <v>65</v>
      </c>
      <c r="S411" s="73" t="s">
        <v>2791</v>
      </c>
      <c r="T411" s="37">
        <v>588</v>
      </c>
      <c r="U411" s="5">
        <v>588</v>
      </c>
      <c r="V411" s="349" t="s">
        <v>2791</v>
      </c>
      <c r="W411" s="16">
        <v>563</v>
      </c>
      <c r="X411" s="16">
        <v>563</v>
      </c>
      <c r="Y411" s="46" t="s">
        <v>3938</v>
      </c>
      <c r="Z411" s="441"/>
      <c r="AA411" s="441"/>
      <c r="AB411" s="441"/>
      <c r="AC411" s="441"/>
      <c r="AD411" s="441"/>
      <c r="AE411" s="441"/>
      <c r="AF411" s="9">
        <f t="shared" si="63"/>
        <v>2173</v>
      </c>
      <c r="AG411" s="9">
        <f t="shared" si="64"/>
        <v>2173</v>
      </c>
      <c r="AH411" s="26">
        <f>AF411/AG411</f>
        <v>1</v>
      </c>
      <c r="AI411" s="26">
        <f t="shared" si="65"/>
        <v>1</v>
      </c>
      <c r="AJ411" s="9" t="s">
        <v>4072</v>
      </c>
    </row>
    <row r="412" spans="1:36" ht="15.75" hidden="1" customHeight="1" x14ac:dyDescent="0.25">
      <c r="A412" s="9">
        <v>434</v>
      </c>
      <c r="B412" s="9" t="s">
        <v>741</v>
      </c>
      <c r="C412" s="9" t="s">
        <v>772</v>
      </c>
      <c r="D412" s="9" t="s">
        <v>16</v>
      </c>
      <c r="E412" s="324" t="s">
        <v>776</v>
      </c>
      <c r="F412" s="11">
        <v>1</v>
      </c>
      <c r="G412" s="9" t="s">
        <v>18</v>
      </c>
      <c r="H412" s="12">
        <v>0</v>
      </c>
      <c r="I412" s="14">
        <v>0</v>
      </c>
      <c r="J412" s="67" t="s">
        <v>26</v>
      </c>
      <c r="K412" s="12">
        <v>80</v>
      </c>
      <c r="L412" s="12">
        <v>80</v>
      </c>
      <c r="M412" s="334" t="s">
        <v>1214</v>
      </c>
      <c r="N412" s="9">
        <v>0</v>
      </c>
      <c r="O412" s="9">
        <v>0</v>
      </c>
      <c r="P412" s="85" t="s">
        <v>2792</v>
      </c>
      <c r="Q412" s="9">
        <v>289</v>
      </c>
      <c r="R412" s="9">
        <v>289</v>
      </c>
      <c r="S412" s="73" t="s">
        <v>3151</v>
      </c>
      <c r="T412" s="462">
        <v>472</v>
      </c>
      <c r="U412" s="471">
        <v>472</v>
      </c>
      <c r="V412" s="476" t="s">
        <v>3643</v>
      </c>
      <c r="W412" s="16">
        <v>224</v>
      </c>
      <c r="X412" s="16">
        <v>224</v>
      </c>
      <c r="Y412" s="46" t="s">
        <v>3939</v>
      </c>
      <c r="Z412" s="441"/>
      <c r="AA412" s="441"/>
      <c r="AB412" s="441"/>
      <c r="AC412" s="441"/>
      <c r="AD412" s="441"/>
      <c r="AE412" s="441"/>
      <c r="AF412" s="9">
        <f t="shared" si="63"/>
        <v>1065</v>
      </c>
      <c r="AG412" s="9">
        <f t="shared" si="64"/>
        <v>1065</v>
      </c>
      <c r="AH412" s="26">
        <f>AF412/AG412</f>
        <v>1</v>
      </c>
      <c r="AI412" s="26">
        <f t="shared" si="65"/>
        <v>1</v>
      </c>
      <c r="AJ412" s="9" t="s">
        <v>4072</v>
      </c>
    </row>
    <row r="413" spans="1:36" ht="15.75" hidden="1" customHeight="1" x14ac:dyDescent="0.25">
      <c r="A413" s="9">
        <v>435</v>
      </c>
      <c r="B413" s="9" t="s">
        <v>741</v>
      </c>
      <c r="C413" s="9" t="s">
        <v>785</v>
      </c>
      <c r="D413" s="9" t="s">
        <v>16</v>
      </c>
      <c r="E413" s="324" t="s">
        <v>803</v>
      </c>
      <c r="F413" s="11">
        <v>1</v>
      </c>
      <c r="G413" s="9" t="s">
        <v>18</v>
      </c>
      <c r="H413" s="9">
        <v>211</v>
      </c>
      <c r="I413" s="9">
        <v>211</v>
      </c>
      <c r="J413" s="70" t="s">
        <v>804</v>
      </c>
      <c r="K413" s="9">
        <v>255</v>
      </c>
      <c r="L413" s="9">
        <v>255</v>
      </c>
      <c r="M413" s="334" t="s">
        <v>1186</v>
      </c>
      <c r="N413" s="9">
        <v>244</v>
      </c>
      <c r="O413" s="9">
        <v>244</v>
      </c>
      <c r="P413" s="85" t="s">
        <v>2793</v>
      </c>
      <c r="Q413" s="9">
        <v>187</v>
      </c>
      <c r="R413" s="9">
        <v>187</v>
      </c>
      <c r="S413" s="457" t="s">
        <v>2793</v>
      </c>
      <c r="T413" s="462">
        <v>377</v>
      </c>
      <c r="U413" s="471">
        <v>377</v>
      </c>
      <c r="V413" s="476" t="s">
        <v>2793</v>
      </c>
      <c r="W413" s="16">
        <v>408</v>
      </c>
      <c r="X413" s="16">
        <v>408</v>
      </c>
      <c r="Y413" s="46" t="s">
        <v>2793</v>
      </c>
      <c r="Z413" s="441"/>
      <c r="AA413" s="441"/>
      <c r="AB413" s="441"/>
      <c r="AC413" s="441"/>
      <c r="AD413" s="441"/>
      <c r="AE413" s="441"/>
      <c r="AF413" s="9">
        <f t="shared" si="63"/>
        <v>1682</v>
      </c>
      <c r="AG413" s="9">
        <f t="shared" si="64"/>
        <v>1682</v>
      </c>
      <c r="AH413" s="26">
        <f>AF413/AG413</f>
        <v>1</v>
      </c>
      <c r="AI413" s="26">
        <f t="shared" si="65"/>
        <v>1</v>
      </c>
      <c r="AJ413" s="9" t="s">
        <v>4072</v>
      </c>
    </row>
    <row r="414" spans="1:36" ht="15.75" hidden="1" customHeight="1" x14ac:dyDescent="0.25">
      <c r="A414" s="9">
        <v>436</v>
      </c>
      <c r="B414" s="9" t="s">
        <v>741</v>
      </c>
      <c r="C414" s="9" t="s">
        <v>750</v>
      </c>
      <c r="D414" s="9" t="s">
        <v>16</v>
      </c>
      <c r="E414" s="324" t="s">
        <v>758</v>
      </c>
      <c r="F414" s="27">
        <v>1</v>
      </c>
      <c r="G414" s="24" t="s">
        <v>18</v>
      </c>
      <c r="H414" s="12">
        <v>0</v>
      </c>
      <c r="I414" s="14">
        <v>0</v>
      </c>
      <c r="J414" s="67" t="s">
        <v>26</v>
      </c>
      <c r="K414" s="9">
        <v>170</v>
      </c>
      <c r="L414" s="12">
        <v>60</v>
      </c>
      <c r="M414" s="334" t="s">
        <v>818</v>
      </c>
      <c r="N414" s="9">
        <v>329</v>
      </c>
      <c r="O414" s="14">
        <v>60</v>
      </c>
      <c r="P414" s="85" t="s">
        <v>2794</v>
      </c>
      <c r="Q414" s="9">
        <v>434</v>
      </c>
      <c r="R414" s="9">
        <v>60</v>
      </c>
      <c r="S414" s="62" t="s">
        <v>2794</v>
      </c>
      <c r="T414" s="462">
        <v>111</v>
      </c>
      <c r="U414" s="471">
        <v>60</v>
      </c>
      <c r="V414" s="476" t="s">
        <v>2794</v>
      </c>
      <c r="W414" s="16">
        <v>928</v>
      </c>
      <c r="X414" s="16">
        <v>928</v>
      </c>
      <c r="Y414" s="46" t="s">
        <v>2794</v>
      </c>
      <c r="Z414" s="441"/>
      <c r="AA414" s="441"/>
      <c r="AB414" s="441"/>
      <c r="AC414" s="441"/>
      <c r="AD414" s="441"/>
      <c r="AE414" s="441"/>
      <c r="AF414" s="9">
        <f t="shared" si="63"/>
        <v>1972</v>
      </c>
      <c r="AG414" s="9">
        <f t="shared" si="64"/>
        <v>1168</v>
      </c>
      <c r="AH414" s="190">
        <f>+AF414/AG414</f>
        <v>1.6883561643835616</v>
      </c>
      <c r="AI414" s="190">
        <f t="shared" si="65"/>
        <v>1.6883561643835616</v>
      </c>
      <c r="AJ414" s="9" t="s">
        <v>4072</v>
      </c>
    </row>
    <row r="415" spans="1:36" ht="15.75" hidden="1" customHeight="1" x14ac:dyDescent="0.25">
      <c r="A415" s="9">
        <v>437</v>
      </c>
      <c r="B415" s="9" t="s">
        <v>741</v>
      </c>
      <c r="C415" s="9" t="s">
        <v>750</v>
      </c>
      <c r="D415" s="9" t="s">
        <v>16</v>
      </c>
      <c r="E415" s="324" t="s">
        <v>751</v>
      </c>
      <c r="F415" s="406">
        <v>1</v>
      </c>
      <c r="G415" s="24" t="s">
        <v>18</v>
      </c>
      <c r="H415" s="9">
        <v>1882</v>
      </c>
      <c r="I415" s="9">
        <v>1882</v>
      </c>
      <c r="J415" s="70" t="s">
        <v>752</v>
      </c>
      <c r="K415" s="28">
        <v>3448</v>
      </c>
      <c r="L415" s="28">
        <v>3448</v>
      </c>
      <c r="M415" s="334" t="s">
        <v>819</v>
      </c>
      <c r="N415" s="9">
        <v>3994</v>
      </c>
      <c r="O415" s="9">
        <v>3994</v>
      </c>
      <c r="P415" s="85" t="s">
        <v>2795</v>
      </c>
      <c r="Q415" s="9">
        <v>2444</v>
      </c>
      <c r="R415" s="9">
        <v>2444</v>
      </c>
      <c r="S415" s="62" t="s">
        <v>3152</v>
      </c>
      <c r="T415" s="37">
        <v>6003</v>
      </c>
      <c r="U415" s="5">
        <v>5923</v>
      </c>
      <c r="V415" s="349" t="s">
        <v>3451</v>
      </c>
      <c r="W415" s="16">
        <v>5932</v>
      </c>
      <c r="X415" s="16">
        <v>5932</v>
      </c>
      <c r="Y415" s="46" t="s">
        <v>3451</v>
      </c>
      <c r="Z415" s="441"/>
      <c r="AA415" s="441"/>
      <c r="AB415" s="441"/>
      <c r="AC415" s="441"/>
      <c r="AD415" s="441"/>
      <c r="AE415" s="441"/>
      <c r="AF415" s="9">
        <f t="shared" si="63"/>
        <v>23703</v>
      </c>
      <c r="AG415" s="9">
        <f t="shared" si="64"/>
        <v>23623</v>
      </c>
      <c r="AH415" s="26">
        <f>AF415/AG415</f>
        <v>1.0033865300766203</v>
      </c>
      <c r="AI415" s="26">
        <f t="shared" si="65"/>
        <v>1.0033865300766203</v>
      </c>
      <c r="AJ415" s="9" t="s">
        <v>4072</v>
      </c>
    </row>
    <row r="416" spans="1:36" ht="15.75" hidden="1" customHeight="1" x14ac:dyDescent="0.25">
      <c r="A416" s="9">
        <v>438</v>
      </c>
      <c r="B416" s="9" t="s">
        <v>741</v>
      </c>
      <c r="C416" s="9" t="s">
        <v>80</v>
      </c>
      <c r="D416" s="9" t="s">
        <v>16</v>
      </c>
      <c r="E416" s="324" t="s">
        <v>812</v>
      </c>
      <c r="F416" s="11">
        <v>1</v>
      </c>
      <c r="G416" s="9" t="s">
        <v>18</v>
      </c>
      <c r="H416" s="9">
        <v>24</v>
      </c>
      <c r="I416" s="9">
        <v>24</v>
      </c>
      <c r="J416" s="70" t="s">
        <v>813</v>
      </c>
      <c r="K416" s="9">
        <v>18</v>
      </c>
      <c r="L416" s="9">
        <v>18</v>
      </c>
      <c r="M416" s="334" t="s">
        <v>820</v>
      </c>
      <c r="N416" s="9">
        <v>8</v>
      </c>
      <c r="O416" s="9">
        <v>8</v>
      </c>
      <c r="P416" s="85" t="s">
        <v>2796</v>
      </c>
      <c r="Q416" s="9">
        <v>6</v>
      </c>
      <c r="R416" s="9">
        <v>6</v>
      </c>
      <c r="S416" s="73" t="s">
        <v>2796</v>
      </c>
      <c r="T416" s="37">
        <v>7</v>
      </c>
      <c r="U416" s="5">
        <v>7</v>
      </c>
      <c r="V416" s="349" t="s">
        <v>2796</v>
      </c>
      <c r="W416" s="16">
        <v>14</v>
      </c>
      <c r="X416" s="16">
        <v>14</v>
      </c>
      <c r="Y416" s="46" t="s">
        <v>3940</v>
      </c>
      <c r="Z416" s="441"/>
      <c r="AA416" s="441"/>
      <c r="AB416" s="441"/>
      <c r="AC416" s="441"/>
      <c r="AD416" s="441"/>
      <c r="AE416" s="441"/>
      <c r="AF416" s="9">
        <f t="shared" si="63"/>
        <v>77</v>
      </c>
      <c r="AG416" s="9">
        <f t="shared" si="64"/>
        <v>77</v>
      </c>
      <c r="AH416" s="26">
        <f>AF416/AG416</f>
        <v>1</v>
      </c>
      <c r="AI416" s="26">
        <f t="shared" si="65"/>
        <v>1</v>
      </c>
      <c r="AJ416" s="9" t="s">
        <v>4072</v>
      </c>
    </row>
    <row r="417" spans="1:36" ht="15.75" hidden="1" customHeight="1" x14ac:dyDescent="0.25">
      <c r="A417" s="9">
        <v>439</v>
      </c>
      <c r="B417" s="9" t="s">
        <v>741</v>
      </c>
      <c r="C417" s="9" t="s">
        <v>785</v>
      </c>
      <c r="D417" s="9" t="s">
        <v>16</v>
      </c>
      <c r="E417" s="324" t="s">
        <v>789</v>
      </c>
      <c r="F417" s="11">
        <v>1</v>
      </c>
      <c r="G417" s="9" t="s">
        <v>18</v>
      </c>
      <c r="H417" s="9">
        <v>46</v>
      </c>
      <c r="I417" s="9">
        <v>46</v>
      </c>
      <c r="J417" s="70" t="s">
        <v>790</v>
      </c>
      <c r="K417" s="9">
        <v>28</v>
      </c>
      <c r="L417" s="9">
        <v>28</v>
      </c>
      <c r="M417" s="334" t="s">
        <v>1187</v>
      </c>
      <c r="N417" s="9">
        <v>27</v>
      </c>
      <c r="O417" s="9">
        <v>27</v>
      </c>
      <c r="P417" s="85" t="s">
        <v>2797</v>
      </c>
      <c r="Q417" s="9">
        <v>1</v>
      </c>
      <c r="R417" s="9">
        <v>1</v>
      </c>
      <c r="S417" s="73" t="s">
        <v>2797</v>
      </c>
      <c r="T417" s="462">
        <v>41</v>
      </c>
      <c r="U417" s="471">
        <v>41</v>
      </c>
      <c r="V417" s="476" t="s">
        <v>2797</v>
      </c>
      <c r="W417" s="16">
        <v>24</v>
      </c>
      <c r="X417" s="16">
        <v>24</v>
      </c>
      <c r="Y417" s="46" t="s">
        <v>2797</v>
      </c>
      <c r="Z417" s="441"/>
      <c r="AA417" s="441"/>
      <c r="AB417" s="441"/>
      <c r="AC417" s="441"/>
      <c r="AD417" s="441"/>
      <c r="AE417" s="441"/>
      <c r="AF417" s="9">
        <f t="shared" si="63"/>
        <v>167</v>
      </c>
      <c r="AG417" s="9">
        <f t="shared" si="64"/>
        <v>167</v>
      </c>
      <c r="AH417" s="26">
        <f>AF417/AG417</f>
        <v>1</v>
      </c>
      <c r="AI417" s="26">
        <f t="shared" si="65"/>
        <v>1</v>
      </c>
      <c r="AJ417" s="9" t="s">
        <v>4072</v>
      </c>
    </row>
    <row r="418" spans="1:36" ht="15.75" hidden="1" customHeight="1" x14ac:dyDescent="0.25">
      <c r="A418" s="9">
        <v>440</v>
      </c>
      <c r="B418" s="9" t="s">
        <v>741</v>
      </c>
      <c r="C418" s="9" t="s">
        <v>80</v>
      </c>
      <c r="D418" s="9" t="s">
        <v>16</v>
      </c>
      <c r="E418" s="324" t="s">
        <v>81</v>
      </c>
      <c r="F418" s="9">
        <v>12</v>
      </c>
      <c r="G418" s="9" t="s">
        <v>82</v>
      </c>
      <c r="H418" s="9">
        <v>1</v>
      </c>
      <c r="I418" s="14">
        <v>1</v>
      </c>
      <c r="J418" s="70"/>
      <c r="K418" s="9">
        <v>1</v>
      </c>
      <c r="L418" s="12">
        <v>1</v>
      </c>
      <c r="M418" s="334" t="s">
        <v>2788</v>
      </c>
      <c r="N418" s="9">
        <v>1</v>
      </c>
      <c r="O418" s="14">
        <v>1</v>
      </c>
      <c r="P418" s="85" t="s">
        <v>2798</v>
      </c>
      <c r="Q418" s="9">
        <v>1</v>
      </c>
      <c r="R418" s="9">
        <v>1</v>
      </c>
      <c r="S418" s="73" t="s">
        <v>3153</v>
      </c>
      <c r="T418" s="37">
        <v>1</v>
      </c>
      <c r="U418" s="5">
        <v>1</v>
      </c>
      <c r="V418" s="349" t="s">
        <v>3452</v>
      </c>
      <c r="W418" s="16">
        <v>1</v>
      </c>
      <c r="X418" s="16">
        <v>1</v>
      </c>
      <c r="Y418" s="46" t="s">
        <v>3941</v>
      </c>
      <c r="Z418" s="441"/>
      <c r="AA418" s="441"/>
      <c r="AB418" s="441"/>
      <c r="AC418" s="441"/>
      <c r="AD418" s="441"/>
      <c r="AE418" s="441"/>
      <c r="AF418" s="9">
        <f t="shared" si="63"/>
        <v>6</v>
      </c>
      <c r="AG418" s="9">
        <f t="shared" si="64"/>
        <v>6</v>
      </c>
      <c r="AH418" s="190">
        <f>+AF418/AG418</f>
        <v>1</v>
      </c>
      <c r="AI418" s="190">
        <f>+AF418/F418</f>
        <v>0.5</v>
      </c>
      <c r="AJ418" s="9" t="s">
        <v>4072</v>
      </c>
    </row>
    <row r="419" spans="1:36" ht="15.75" hidden="1" customHeight="1" x14ac:dyDescent="0.25">
      <c r="A419" s="9">
        <v>441</v>
      </c>
      <c r="B419" s="9" t="s">
        <v>741</v>
      </c>
      <c r="C419" s="9" t="s">
        <v>742</v>
      </c>
      <c r="D419" s="9" t="s">
        <v>16</v>
      </c>
      <c r="E419" s="324" t="s">
        <v>746</v>
      </c>
      <c r="F419" s="11">
        <v>1</v>
      </c>
      <c r="G419" s="9" t="s">
        <v>18</v>
      </c>
      <c r="H419" s="9">
        <v>1</v>
      </c>
      <c r="I419" s="9">
        <v>1</v>
      </c>
      <c r="J419" s="70" t="s">
        <v>747</v>
      </c>
      <c r="K419" s="9">
        <v>5</v>
      </c>
      <c r="L419" s="9">
        <v>5</v>
      </c>
      <c r="M419" s="334" t="s">
        <v>821</v>
      </c>
      <c r="N419" s="9">
        <v>3</v>
      </c>
      <c r="O419" s="9">
        <v>3</v>
      </c>
      <c r="P419" s="85" t="s">
        <v>2799</v>
      </c>
      <c r="Q419" s="9">
        <v>1</v>
      </c>
      <c r="R419" s="9">
        <v>1</v>
      </c>
      <c r="S419" s="73" t="s">
        <v>3154</v>
      </c>
      <c r="T419" s="37">
        <v>3</v>
      </c>
      <c r="U419" s="5">
        <v>1</v>
      </c>
      <c r="V419" s="350" t="s">
        <v>3453</v>
      </c>
      <c r="W419" s="16">
        <v>1</v>
      </c>
      <c r="X419" s="16">
        <v>1</v>
      </c>
      <c r="Y419" s="46" t="s">
        <v>3942</v>
      </c>
      <c r="Z419" s="441"/>
      <c r="AA419" s="441"/>
      <c r="AB419" s="441"/>
      <c r="AC419" s="441"/>
      <c r="AD419" s="441"/>
      <c r="AE419" s="441"/>
      <c r="AF419" s="9">
        <f t="shared" si="63"/>
        <v>14</v>
      </c>
      <c r="AG419" s="9">
        <f t="shared" si="64"/>
        <v>12</v>
      </c>
      <c r="AH419" s="190">
        <f>AF419/AG419</f>
        <v>1.1666666666666667</v>
      </c>
      <c r="AI419" s="190">
        <f>+AH419/F419</f>
        <v>1.1666666666666667</v>
      </c>
      <c r="AJ419" s="9" t="s">
        <v>4072</v>
      </c>
    </row>
    <row r="420" spans="1:36" ht="15.75" hidden="1" customHeight="1" x14ac:dyDescent="0.25">
      <c r="A420" s="9">
        <v>442</v>
      </c>
      <c r="B420" s="9" t="s">
        <v>741</v>
      </c>
      <c r="C420" s="9" t="s">
        <v>785</v>
      </c>
      <c r="D420" s="9" t="s">
        <v>16</v>
      </c>
      <c r="E420" s="59" t="s">
        <v>807</v>
      </c>
      <c r="F420" s="11">
        <v>1</v>
      </c>
      <c r="G420" s="9" t="s">
        <v>18</v>
      </c>
      <c r="H420" s="12">
        <v>0</v>
      </c>
      <c r="I420" s="14">
        <v>0</v>
      </c>
      <c r="J420" s="67" t="s">
        <v>26</v>
      </c>
      <c r="K420" s="12">
        <v>0</v>
      </c>
      <c r="L420" s="12">
        <v>0</v>
      </c>
      <c r="M420" s="335" t="s">
        <v>26</v>
      </c>
      <c r="N420" s="14">
        <v>0</v>
      </c>
      <c r="O420" s="14">
        <v>0</v>
      </c>
      <c r="P420" s="67" t="s">
        <v>26</v>
      </c>
      <c r="Q420" s="14">
        <v>0</v>
      </c>
      <c r="R420" s="14">
        <v>0</v>
      </c>
      <c r="S420" s="83" t="s">
        <v>26</v>
      </c>
      <c r="T420" s="462">
        <v>0</v>
      </c>
      <c r="U420" s="5">
        <v>0</v>
      </c>
      <c r="V420" s="374" t="s">
        <v>3441</v>
      </c>
      <c r="W420" s="16">
        <v>0</v>
      </c>
      <c r="X420" s="16">
        <v>0</v>
      </c>
      <c r="Y420" s="46" t="s">
        <v>3441</v>
      </c>
      <c r="Z420" s="441"/>
      <c r="AA420" s="441"/>
      <c r="AB420" s="441"/>
      <c r="AC420" s="441"/>
      <c r="AD420" s="441"/>
      <c r="AE420" s="441"/>
      <c r="AF420" s="9">
        <f t="shared" si="63"/>
        <v>0</v>
      </c>
      <c r="AG420" s="9">
        <f t="shared" si="64"/>
        <v>0</v>
      </c>
      <c r="AH420" s="26" t="e">
        <f>AF420/AG420</f>
        <v>#DIV/0!</v>
      </c>
      <c r="AI420" s="26" t="e">
        <f>+AH420/F420</f>
        <v>#DIV/0!</v>
      </c>
      <c r="AJ420" s="9" t="s">
        <v>4070</v>
      </c>
    </row>
    <row r="421" spans="1:36" ht="15.75" hidden="1" customHeight="1" x14ac:dyDescent="0.25">
      <c r="A421" s="9">
        <v>443</v>
      </c>
      <c r="B421" s="9" t="s">
        <v>741</v>
      </c>
      <c r="C421" s="9" t="s">
        <v>780</v>
      </c>
      <c r="D421" s="9" t="s">
        <v>16</v>
      </c>
      <c r="E421" s="59" t="s">
        <v>782</v>
      </c>
      <c r="F421" s="9">
        <v>1</v>
      </c>
      <c r="G421" s="9" t="s">
        <v>783</v>
      </c>
      <c r="H421" s="12">
        <v>0</v>
      </c>
      <c r="I421" s="14">
        <v>0</v>
      </c>
      <c r="J421" s="67" t="s">
        <v>26</v>
      </c>
      <c r="K421" s="12">
        <v>0</v>
      </c>
      <c r="L421" s="12">
        <v>0</v>
      </c>
      <c r="M421" s="67" t="s">
        <v>26</v>
      </c>
      <c r="N421" s="14">
        <v>0</v>
      </c>
      <c r="O421" s="14">
        <v>0</v>
      </c>
      <c r="P421" s="67" t="s">
        <v>26</v>
      </c>
      <c r="Q421" s="14">
        <v>0</v>
      </c>
      <c r="R421" s="14">
        <v>0</v>
      </c>
      <c r="S421" s="83" t="s">
        <v>26</v>
      </c>
      <c r="T421" s="462">
        <v>0</v>
      </c>
      <c r="U421" s="5">
        <v>0</v>
      </c>
      <c r="V421" s="374" t="s">
        <v>3441</v>
      </c>
      <c r="W421" s="16">
        <v>1</v>
      </c>
      <c r="X421" s="16">
        <v>1</v>
      </c>
      <c r="Y421" s="46" t="s">
        <v>3943</v>
      </c>
      <c r="Z421" s="441"/>
      <c r="AA421" s="441"/>
      <c r="AB421" s="441"/>
      <c r="AC421" s="441"/>
      <c r="AD421" s="441"/>
      <c r="AE421" s="441"/>
      <c r="AF421" s="9">
        <f t="shared" si="63"/>
        <v>1</v>
      </c>
      <c r="AG421" s="9">
        <f t="shared" si="64"/>
        <v>1</v>
      </c>
      <c r="AH421" s="26">
        <f>+AF421/AG421</f>
        <v>1</v>
      </c>
      <c r="AI421" s="26">
        <f>+AF421/F421</f>
        <v>1</v>
      </c>
      <c r="AJ421" s="9" t="s">
        <v>4072</v>
      </c>
    </row>
    <row r="422" spans="1:36" ht="15.75" hidden="1" customHeight="1" x14ac:dyDescent="0.25">
      <c r="A422" s="9">
        <v>444</v>
      </c>
      <c r="B422" s="9" t="s">
        <v>741</v>
      </c>
      <c r="C422" s="9" t="s">
        <v>759</v>
      </c>
      <c r="D422" s="9" t="s">
        <v>16</v>
      </c>
      <c r="E422" s="59" t="s">
        <v>764</v>
      </c>
      <c r="F422" s="9">
        <v>3</v>
      </c>
      <c r="G422" s="9" t="s">
        <v>765</v>
      </c>
      <c r="H422" s="12">
        <v>0</v>
      </c>
      <c r="I422" s="14">
        <v>0</v>
      </c>
      <c r="J422" s="67" t="s">
        <v>26</v>
      </c>
      <c r="K422" s="12">
        <v>0</v>
      </c>
      <c r="L422" s="12">
        <v>0</v>
      </c>
      <c r="M422" s="67" t="s">
        <v>26</v>
      </c>
      <c r="N422" s="14">
        <v>0</v>
      </c>
      <c r="O422" s="14">
        <v>0</v>
      </c>
      <c r="P422" s="67" t="s">
        <v>26</v>
      </c>
      <c r="Q422" s="9">
        <v>2</v>
      </c>
      <c r="R422" s="9">
        <v>1</v>
      </c>
      <c r="S422" s="73" t="s">
        <v>3156</v>
      </c>
      <c r="T422" s="462">
        <v>0</v>
      </c>
      <c r="U422" s="5">
        <v>0</v>
      </c>
      <c r="V422" s="374" t="s">
        <v>3441</v>
      </c>
      <c r="W422" s="16">
        <v>0</v>
      </c>
      <c r="X422" s="16">
        <v>0</v>
      </c>
      <c r="Y422" s="46" t="s">
        <v>3441</v>
      </c>
      <c r="Z422" s="441"/>
      <c r="AA422" s="441"/>
      <c r="AB422" s="441"/>
      <c r="AC422" s="441"/>
      <c r="AD422" s="441"/>
      <c r="AE422" s="441"/>
      <c r="AF422" s="9">
        <f t="shared" si="63"/>
        <v>2</v>
      </c>
      <c r="AG422" s="9">
        <f t="shared" si="64"/>
        <v>1</v>
      </c>
      <c r="AH422" s="190">
        <f>+AF422/AG422</f>
        <v>2</v>
      </c>
      <c r="AI422" s="190">
        <f>+AF422/F422</f>
        <v>0.66666666666666663</v>
      </c>
      <c r="AJ422" s="9" t="s">
        <v>4072</v>
      </c>
    </row>
    <row r="423" spans="1:36" ht="15.75" hidden="1" customHeight="1" x14ac:dyDescent="0.25">
      <c r="A423" s="9">
        <v>445</v>
      </c>
      <c r="B423" s="9" t="s">
        <v>741</v>
      </c>
      <c r="C423" s="9" t="s">
        <v>785</v>
      </c>
      <c r="D423" s="9" t="s">
        <v>16</v>
      </c>
      <c r="E423" s="59" t="s">
        <v>787</v>
      </c>
      <c r="F423" s="9">
        <v>3</v>
      </c>
      <c r="G423" s="9" t="s">
        <v>788</v>
      </c>
      <c r="H423" s="12">
        <v>0</v>
      </c>
      <c r="I423" s="14">
        <v>0</v>
      </c>
      <c r="J423" s="67" t="s">
        <v>26</v>
      </c>
      <c r="K423" s="12">
        <v>0</v>
      </c>
      <c r="L423" s="12">
        <v>0</v>
      </c>
      <c r="M423" s="67" t="s">
        <v>26</v>
      </c>
      <c r="N423" s="14">
        <v>0</v>
      </c>
      <c r="O423" s="14">
        <v>0</v>
      </c>
      <c r="P423" s="67" t="s">
        <v>26</v>
      </c>
      <c r="Q423" s="14">
        <v>0</v>
      </c>
      <c r="R423" s="14">
        <v>0</v>
      </c>
      <c r="S423" s="83" t="s">
        <v>26</v>
      </c>
      <c r="T423" s="462">
        <v>0</v>
      </c>
      <c r="U423" s="471">
        <v>0</v>
      </c>
      <c r="V423" s="374" t="s">
        <v>3441</v>
      </c>
      <c r="W423" s="16">
        <v>1</v>
      </c>
      <c r="X423" s="16">
        <v>1</v>
      </c>
      <c r="Y423" s="46" t="s">
        <v>3944</v>
      </c>
      <c r="Z423" s="441"/>
      <c r="AA423" s="441"/>
      <c r="AB423" s="441"/>
      <c r="AC423" s="441"/>
      <c r="AD423" s="441"/>
      <c r="AE423" s="441"/>
      <c r="AF423" s="9">
        <f t="shared" si="63"/>
        <v>1</v>
      </c>
      <c r="AG423" s="9">
        <f t="shared" si="64"/>
        <v>1</v>
      </c>
      <c r="AH423" s="26">
        <f>+AF423/AG423</f>
        <v>1</v>
      </c>
      <c r="AI423" s="26">
        <f>+AF423/F423</f>
        <v>0.33333333333333331</v>
      </c>
      <c r="AJ423" s="9" t="s">
        <v>4072</v>
      </c>
    </row>
    <row r="424" spans="1:36" ht="15.75" hidden="1" customHeight="1" x14ac:dyDescent="0.25">
      <c r="A424" s="9">
        <v>446</v>
      </c>
      <c r="B424" s="9" t="s">
        <v>741</v>
      </c>
      <c r="C424" s="9" t="s">
        <v>742</v>
      </c>
      <c r="D424" s="9" t="s">
        <v>16</v>
      </c>
      <c r="E424" s="59" t="s">
        <v>743</v>
      </c>
      <c r="F424" s="11">
        <v>1</v>
      </c>
      <c r="G424" s="9" t="s">
        <v>18</v>
      </c>
      <c r="H424" s="12">
        <v>0</v>
      </c>
      <c r="I424" s="14">
        <v>0</v>
      </c>
      <c r="J424" s="67" t="s">
        <v>26</v>
      </c>
      <c r="K424" s="9">
        <v>0</v>
      </c>
      <c r="L424" s="9">
        <v>0</v>
      </c>
      <c r="M424" s="334"/>
      <c r="N424" s="9">
        <v>19</v>
      </c>
      <c r="O424" s="9">
        <v>19</v>
      </c>
      <c r="P424" s="85" t="s">
        <v>2800</v>
      </c>
      <c r="Q424" s="9" t="s">
        <v>3268</v>
      </c>
      <c r="R424" s="9" t="s">
        <v>3268</v>
      </c>
      <c r="S424" s="59" t="s">
        <v>3268</v>
      </c>
      <c r="T424" s="462" t="s">
        <v>3268</v>
      </c>
      <c r="U424" s="471" t="s">
        <v>3268</v>
      </c>
      <c r="V424" s="374" t="s">
        <v>3268</v>
      </c>
      <c r="W424" s="16">
        <v>0</v>
      </c>
      <c r="X424" s="16">
        <v>0</v>
      </c>
      <c r="Y424" s="46" t="s">
        <v>3268</v>
      </c>
      <c r="Z424" s="441"/>
      <c r="AA424" s="441"/>
      <c r="AB424" s="441"/>
      <c r="AC424" s="441"/>
      <c r="AD424" s="441"/>
      <c r="AE424" s="441"/>
      <c r="AF424" s="45">
        <f>H424+K424+N424</f>
        <v>19</v>
      </c>
      <c r="AG424" s="45">
        <f>I424+L424+O424</f>
        <v>19</v>
      </c>
      <c r="AH424" s="54">
        <f>AF424/AG424</f>
        <v>1</v>
      </c>
      <c r="AI424" s="54">
        <f>+AH424/F424</f>
        <v>1</v>
      </c>
      <c r="AJ424" s="9" t="s">
        <v>4072</v>
      </c>
    </row>
    <row r="425" spans="1:36" ht="15.75" hidden="1" customHeight="1" x14ac:dyDescent="0.25">
      <c r="A425" s="9">
        <v>449</v>
      </c>
      <c r="B425" s="9" t="s">
        <v>741</v>
      </c>
      <c r="C425" s="9" t="s">
        <v>766</v>
      </c>
      <c r="D425" s="9" t="s">
        <v>16</v>
      </c>
      <c r="E425" s="59" t="s">
        <v>769</v>
      </c>
      <c r="F425" s="9">
        <v>200</v>
      </c>
      <c r="G425" s="9" t="s">
        <v>770</v>
      </c>
      <c r="H425" s="9">
        <v>0</v>
      </c>
      <c r="I425" s="9">
        <v>0</v>
      </c>
      <c r="J425" s="70"/>
      <c r="K425" s="9">
        <v>0</v>
      </c>
      <c r="L425" s="9">
        <v>0</v>
      </c>
      <c r="M425" s="334"/>
      <c r="N425" s="9">
        <v>191</v>
      </c>
      <c r="O425" s="14">
        <v>200</v>
      </c>
      <c r="P425" s="85" t="s">
        <v>2801</v>
      </c>
      <c r="Q425" s="14">
        <v>0</v>
      </c>
      <c r="R425" s="14">
        <v>0</v>
      </c>
      <c r="S425" s="83" t="s">
        <v>26</v>
      </c>
      <c r="T425" s="37">
        <v>0</v>
      </c>
      <c r="U425" s="5">
        <v>0</v>
      </c>
      <c r="V425" s="315" t="s">
        <v>3441</v>
      </c>
      <c r="W425" s="16"/>
      <c r="X425" s="16"/>
      <c r="Y425" s="46"/>
      <c r="Z425" s="441"/>
      <c r="AA425" s="441"/>
      <c r="AB425" s="441"/>
      <c r="AC425" s="441"/>
      <c r="AD425" s="441"/>
      <c r="AE425" s="441"/>
      <c r="AF425" s="9">
        <f>H425+K425+N425+Q425+T425+W425</f>
        <v>191</v>
      </c>
      <c r="AG425" s="9">
        <f>I425+L425+O425+R425+U425+X425</f>
        <v>200</v>
      </c>
      <c r="AH425" s="26">
        <f>+AF425/AG425</f>
        <v>0.95499999999999996</v>
      </c>
      <c r="AI425" s="26">
        <f>+AF425/F425</f>
        <v>0.95499999999999996</v>
      </c>
      <c r="AJ425" s="9" t="s">
        <v>4072</v>
      </c>
    </row>
    <row r="426" spans="1:36" ht="15.75" hidden="1" customHeight="1" x14ac:dyDescent="0.25">
      <c r="A426" s="9">
        <v>450</v>
      </c>
      <c r="B426" s="9" t="s">
        <v>741</v>
      </c>
      <c r="C426" s="9" t="s">
        <v>785</v>
      </c>
      <c r="D426" s="9" t="s">
        <v>16</v>
      </c>
      <c r="E426" s="90" t="s">
        <v>3726</v>
      </c>
      <c r="F426" s="27">
        <v>0.56999999999999995</v>
      </c>
      <c r="G426" s="24" t="s">
        <v>18</v>
      </c>
      <c r="H426" s="12">
        <v>0</v>
      </c>
      <c r="I426" s="14">
        <v>0</v>
      </c>
      <c r="J426" s="67" t="s">
        <v>26</v>
      </c>
      <c r="K426" s="12">
        <v>0</v>
      </c>
      <c r="L426" s="12">
        <v>0</v>
      </c>
      <c r="M426" s="67" t="s">
        <v>26</v>
      </c>
      <c r="N426" s="9">
        <v>5</v>
      </c>
      <c r="P426" s="85" t="s">
        <v>2802</v>
      </c>
      <c r="Q426" s="9">
        <v>19</v>
      </c>
      <c r="R426" s="9">
        <v>10</v>
      </c>
      <c r="S426" s="73" t="s">
        <v>2802</v>
      </c>
      <c r="T426" s="37">
        <v>0</v>
      </c>
      <c r="U426" s="5">
        <v>0</v>
      </c>
      <c r="V426" s="315" t="s">
        <v>3441</v>
      </c>
      <c r="W426" s="16">
        <v>1</v>
      </c>
      <c r="X426" s="16">
        <v>1</v>
      </c>
      <c r="Y426" s="46" t="s">
        <v>3945</v>
      </c>
      <c r="Z426" s="441"/>
      <c r="AA426" s="441"/>
      <c r="AB426" s="441"/>
      <c r="AC426" s="441"/>
      <c r="AD426" s="441"/>
      <c r="AE426" s="441"/>
      <c r="AF426" s="9">
        <f t="shared" ref="AF426:AF435" si="66">H426+K426+N426+Q426+T426+W426</f>
        <v>25</v>
      </c>
      <c r="AG426" s="9">
        <v>18</v>
      </c>
      <c r="AH426" s="26">
        <f>AF426/AG426</f>
        <v>1.3888888888888888</v>
      </c>
      <c r="AI426" s="26">
        <f>+AH426/F426</f>
        <v>2.4366471734892787</v>
      </c>
      <c r="AJ426" s="9" t="s">
        <v>4072</v>
      </c>
    </row>
    <row r="427" spans="1:36" ht="15.75" hidden="1" customHeight="1" x14ac:dyDescent="0.25">
      <c r="A427" s="9">
        <v>451</v>
      </c>
      <c r="B427" s="9" t="s">
        <v>741</v>
      </c>
      <c r="C427" s="9" t="s">
        <v>772</v>
      </c>
      <c r="D427" s="9" t="s">
        <v>16</v>
      </c>
      <c r="E427" s="59" t="s">
        <v>774</v>
      </c>
      <c r="F427" s="9">
        <v>1</v>
      </c>
      <c r="G427" s="9" t="s">
        <v>775</v>
      </c>
      <c r="H427" s="12">
        <v>0</v>
      </c>
      <c r="I427" s="14">
        <v>0</v>
      </c>
      <c r="J427" s="67" t="s">
        <v>26</v>
      </c>
      <c r="K427" s="12">
        <v>0</v>
      </c>
      <c r="L427" s="12">
        <v>0</v>
      </c>
      <c r="M427" s="67" t="s">
        <v>26</v>
      </c>
      <c r="N427" s="14">
        <v>0</v>
      </c>
      <c r="O427" s="14">
        <v>0</v>
      </c>
      <c r="P427" s="67" t="s">
        <v>26</v>
      </c>
      <c r="Q427" s="14">
        <v>0</v>
      </c>
      <c r="R427" s="14">
        <v>0</v>
      </c>
      <c r="S427" s="83" t="s">
        <v>26</v>
      </c>
      <c r="T427" s="5">
        <v>0</v>
      </c>
      <c r="U427" s="5">
        <v>0</v>
      </c>
      <c r="V427" s="315" t="s">
        <v>3441</v>
      </c>
      <c r="W427" s="16">
        <v>0</v>
      </c>
      <c r="X427" s="16">
        <v>0</v>
      </c>
      <c r="Y427" s="46" t="s">
        <v>3441</v>
      </c>
      <c r="Z427" s="441"/>
      <c r="AA427" s="441"/>
      <c r="AB427" s="441"/>
      <c r="AC427" s="441"/>
      <c r="AD427" s="441"/>
      <c r="AE427" s="441"/>
      <c r="AF427" s="9">
        <f t="shared" si="66"/>
        <v>0</v>
      </c>
      <c r="AG427" s="9">
        <f t="shared" ref="AG427:AG447" si="67">I427+L427+O427+R427+U427+X427</f>
        <v>0</v>
      </c>
      <c r="AH427" s="26" t="e">
        <f>+AF427/AG427</f>
        <v>#DIV/0!</v>
      </c>
      <c r="AI427" s="26">
        <f>+AF427/F427</f>
        <v>0</v>
      </c>
      <c r="AJ427" s="9" t="s">
        <v>4070</v>
      </c>
    </row>
    <row r="428" spans="1:36" ht="15.75" hidden="1" customHeight="1" x14ac:dyDescent="0.25">
      <c r="A428" s="9">
        <v>452</v>
      </c>
      <c r="B428" s="9" t="s">
        <v>741</v>
      </c>
      <c r="C428" s="9" t="s">
        <v>750</v>
      </c>
      <c r="D428" s="9" t="s">
        <v>16</v>
      </c>
      <c r="E428" s="324" t="s">
        <v>753</v>
      </c>
      <c r="F428" s="9">
        <v>30</v>
      </c>
      <c r="G428" s="9" t="s">
        <v>102</v>
      </c>
      <c r="H428" s="9">
        <v>6</v>
      </c>
      <c r="I428" s="14">
        <v>1</v>
      </c>
      <c r="J428" s="70" t="s">
        <v>754</v>
      </c>
      <c r="K428" s="9">
        <v>2</v>
      </c>
      <c r="L428" s="12">
        <v>3</v>
      </c>
      <c r="M428" s="334" t="s">
        <v>822</v>
      </c>
      <c r="N428" s="9">
        <v>11</v>
      </c>
      <c r="O428" s="14">
        <v>3</v>
      </c>
      <c r="P428" s="85" t="s">
        <v>2803</v>
      </c>
      <c r="Q428" s="9">
        <v>0</v>
      </c>
      <c r="R428" s="9">
        <v>2</v>
      </c>
      <c r="S428" s="61"/>
      <c r="T428" s="37">
        <v>0</v>
      </c>
      <c r="U428" s="5">
        <v>4</v>
      </c>
      <c r="V428" s="346"/>
      <c r="W428" s="16">
        <v>3</v>
      </c>
      <c r="X428" s="16">
        <v>3</v>
      </c>
      <c r="Y428" s="46" t="s">
        <v>3946</v>
      </c>
      <c r="Z428" s="441"/>
      <c r="AA428" s="441"/>
      <c r="AB428" s="441"/>
      <c r="AC428" s="441"/>
      <c r="AD428" s="441"/>
      <c r="AE428" s="441"/>
      <c r="AF428" s="9">
        <f t="shared" si="66"/>
        <v>22</v>
      </c>
      <c r="AG428" s="9">
        <f t="shared" si="67"/>
        <v>16</v>
      </c>
      <c r="AH428" s="190">
        <f>+AF428/AG428</f>
        <v>1.375</v>
      </c>
      <c r="AI428" s="190">
        <f>+AF428/F428</f>
        <v>0.73333333333333328</v>
      </c>
      <c r="AJ428" s="9" t="s">
        <v>4072</v>
      </c>
    </row>
    <row r="429" spans="1:36" ht="15.75" hidden="1" customHeight="1" x14ac:dyDescent="0.25">
      <c r="A429" s="9">
        <v>453</v>
      </c>
      <c r="B429" s="9" t="s">
        <v>741</v>
      </c>
      <c r="C429" s="9" t="s">
        <v>785</v>
      </c>
      <c r="D429" s="9" t="s">
        <v>16</v>
      </c>
      <c r="E429" s="324" t="s">
        <v>805</v>
      </c>
      <c r="F429" s="11">
        <v>1</v>
      </c>
      <c r="G429" s="9" t="s">
        <v>18</v>
      </c>
      <c r="H429" s="9">
        <v>9</v>
      </c>
      <c r="I429" s="9">
        <v>9</v>
      </c>
      <c r="J429" s="70" t="s">
        <v>806</v>
      </c>
      <c r="K429" s="9">
        <v>64</v>
      </c>
      <c r="L429" s="9">
        <v>64</v>
      </c>
      <c r="M429" s="334" t="s">
        <v>1188</v>
      </c>
      <c r="N429" s="9">
        <v>38</v>
      </c>
      <c r="O429" s="9">
        <v>38</v>
      </c>
      <c r="P429" s="85" t="s">
        <v>2804</v>
      </c>
      <c r="Q429" s="9">
        <v>89</v>
      </c>
      <c r="R429" s="9">
        <v>89</v>
      </c>
      <c r="S429" s="73" t="s">
        <v>2804</v>
      </c>
      <c r="T429" s="462">
        <v>211</v>
      </c>
      <c r="U429" s="471">
        <v>211</v>
      </c>
      <c r="V429" s="476" t="s">
        <v>2804</v>
      </c>
      <c r="W429" s="16">
        <v>135</v>
      </c>
      <c r="X429" s="16">
        <v>135</v>
      </c>
      <c r="Y429" s="46" t="s">
        <v>2804</v>
      </c>
      <c r="Z429" s="441"/>
      <c r="AA429" s="441"/>
      <c r="AB429" s="441"/>
      <c r="AC429" s="441"/>
      <c r="AD429" s="441"/>
      <c r="AE429" s="441"/>
      <c r="AF429" s="9">
        <f t="shared" si="66"/>
        <v>546</v>
      </c>
      <c r="AG429" s="9">
        <f t="shared" si="67"/>
        <v>546</v>
      </c>
      <c r="AH429" s="26">
        <f>AF429/AG429</f>
        <v>1</v>
      </c>
      <c r="AI429" s="26">
        <f>+AH429/F429</f>
        <v>1</v>
      </c>
      <c r="AJ429" s="9" t="s">
        <v>4072</v>
      </c>
    </row>
    <row r="430" spans="1:36" ht="15.75" hidden="1" customHeight="1" x14ac:dyDescent="0.25">
      <c r="A430" s="9">
        <v>454</v>
      </c>
      <c r="B430" s="9" t="s">
        <v>741</v>
      </c>
      <c r="C430" s="9" t="s">
        <v>766</v>
      </c>
      <c r="D430" s="9" t="s">
        <v>16</v>
      </c>
      <c r="E430" s="324" t="s">
        <v>767</v>
      </c>
      <c r="F430" s="9">
        <v>145</v>
      </c>
      <c r="G430" s="9" t="s">
        <v>102</v>
      </c>
      <c r="H430" s="24">
        <v>9</v>
      </c>
      <c r="I430" s="14">
        <v>6</v>
      </c>
      <c r="J430" s="70" t="s">
        <v>768</v>
      </c>
      <c r="K430" s="9">
        <v>12</v>
      </c>
      <c r="L430" s="12">
        <v>12</v>
      </c>
      <c r="M430" s="334" t="s">
        <v>2789</v>
      </c>
      <c r="N430" s="9">
        <v>9</v>
      </c>
      <c r="O430" s="14">
        <v>13</v>
      </c>
      <c r="P430" s="85" t="s">
        <v>2805</v>
      </c>
      <c r="Q430" s="9">
        <v>9</v>
      </c>
      <c r="R430" s="9">
        <v>12</v>
      </c>
      <c r="S430" s="73" t="s">
        <v>3157</v>
      </c>
      <c r="T430" s="462">
        <v>16</v>
      </c>
      <c r="U430" s="471">
        <v>20</v>
      </c>
      <c r="V430" s="476" t="s">
        <v>3454</v>
      </c>
      <c r="W430" s="16"/>
      <c r="X430" s="16"/>
      <c r="Y430" s="46"/>
      <c r="Z430" s="441"/>
      <c r="AA430" s="441"/>
      <c r="AB430" s="441"/>
      <c r="AC430" s="441"/>
      <c r="AD430" s="441"/>
      <c r="AE430" s="441"/>
      <c r="AF430" s="9">
        <f t="shared" si="66"/>
        <v>55</v>
      </c>
      <c r="AG430" s="9">
        <f t="shared" si="67"/>
        <v>63</v>
      </c>
      <c r="AH430" s="26">
        <f>+AF430/AG430</f>
        <v>0.87301587301587302</v>
      </c>
      <c r="AI430" s="26">
        <f>+AF430/F430</f>
        <v>0.37931034482758619</v>
      </c>
      <c r="AJ430" s="9" t="s">
        <v>4072</v>
      </c>
    </row>
    <row r="431" spans="1:36" ht="15.75" hidden="1" customHeight="1" x14ac:dyDescent="0.25">
      <c r="A431" s="9">
        <v>455</v>
      </c>
      <c r="B431" s="9" t="s">
        <v>741</v>
      </c>
      <c r="C431" s="9" t="s">
        <v>742</v>
      </c>
      <c r="D431" s="9" t="s">
        <v>16</v>
      </c>
      <c r="E431" s="324" t="s">
        <v>748</v>
      </c>
      <c r="F431" s="11">
        <v>1</v>
      </c>
      <c r="G431" s="9" t="s">
        <v>18</v>
      </c>
      <c r="H431" s="9">
        <v>1</v>
      </c>
      <c r="I431" s="9">
        <v>1</v>
      </c>
      <c r="J431" s="70" t="s">
        <v>749</v>
      </c>
      <c r="K431" s="9">
        <v>1</v>
      </c>
      <c r="L431" s="9">
        <v>1</v>
      </c>
      <c r="M431" s="334" t="s">
        <v>823</v>
      </c>
      <c r="N431" s="9">
        <v>1</v>
      </c>
      <c r="O431" s="9">
        <v>1</v>
      </c>
      <c r="P431" s="85" t="s">
        <v>2806</v>
      </c>
      <c r="Q431" s="9">
        <v>1</v>
      </c>
      <c r="R431" s="9">
        <v>1</v>
      </c>
      <c r="S431" s="73" t="s">
        <v>2806</v>
      </c>
      <c r="T431" s="462">
        <v>1</v>
      </c>
      <c r="U431" s="471">
        <v>1</v>
      </c>
      <c r="V431" s="476" t="s">
        <v>2806</v>
      </c>
      <c r="W431" s="16">
        <v>1</v>
      </c>
      <c r="X431" s="16">
        <v>1</v>
      </c>
      <c r="Y431" s="46" t="s">
        <v>2806</v>
      </c>
      <c r="Z431" s="441"/>
      <c r="AA431" s="441"/>
      <c r="AB431" s="441"/>
      <c r="AC431" s="441"/>
      <c r="AD431" s="441"/>
      <c r="AE431" s="441"/>
      <c r="AF431" s="9">
        <f t="shared" si="66"/>
        <v>6</v>
      </c>
      <c r="AG431" s="9">
        <f t="shared" si="67"/>
        <v>6</v>
      </c>
      <c r="AH431" s="26">
        <f>AF431/AG431</f>
        <v>1</v>
      </c>
      <c r="AI431" s="26">
        <f>+AH431/F431</f>
        <v>1</v>
      </c>
      <c r="AJ431" s="9" t="s">
        <v>4072</v>
      </c>
    </row>
    <row r="432" spans="1:36" ht="15.75" hidden="1" customHeight="1" x14ac:dyDescent="0.25">
      <c r="A432" s="9">
        <v>456</v>
      </c>
      <c r="B432" s="9" t="s">
        <v>741</v>
      </c>
      <c r="C432" s="9" t="s">
        <v>772</v>
      </c>
      <c r="D432" s="9" t="s">
        <v>16</v>
      </c>
      <c r="E432" s="59" t="s">
        <v>777</v>
      </c>
      <c r="F432" s="24">
        <v>3</v>
      </c>
      <c r="G432" s="9" t="s">
        <v>70</v>
      </c>
      <c r="H432" s="12">
        <v>0</v>
      </c>
      <c r="I432" s="14">
        <v>0</v>
      </c>
      <c r="J432" s="67" t="s">
        <v>26</v>
      </c>
      <c r="K432" s="12">
        <v>0</v>
      </c>
      <c r="L432" s="12">
        <v>0</v>
      </c>
      <c r="M432" s="67" t="s">
        <v>26</v>
      </c>
      <c r="N432" s="9">
        <v>0</v>
      </c>
      <c r="O432" s="14">
        <v>1</v>
      </c>
      <c r="P432" s="85" t="s">
        <v>2807</v>
      </c>
      <c r="Q432" s="14">
        <v>0</v>
      </c>
      <c r="R432" s="14">
        <v>0</v>
      </c>
      <c r="S432" s="83" t="s">
        <v>26</v>
      </c>
      <c r="T432" s="469">
        <v>0</v>
      </c>
      <c r="U432" s="472">
        <v>0</v>
      </c>
      <c r="V432" s="475" t="s">
        <v>26</v>
      </c>
      <c r="W432" s="16">
        <v>2</v>
      </c>
      <c r="X432" s="16">
        <v>1</v>
      </c>
      <c r="Y432" s="499" t="s">
        <v>3947</v>
      </c>
      <c r="Z432" s="541"/>
      <c r="AA432" s="541"/>
      <c r="AB432" s="541"/>
      <c r="AC432" s="541"/>
      <c r="AD432" s="541"/>
      <c r="AE432" s="541"/>
      <c r="AF432" s="9">
        <f t="shared" si="66"/>
        <v>2</v>
      </c>
      <c r="AG432" s="9">
        <f t="shared" si="67"/>
        <v>2</v>
      </c>
      <c r="AH432" s="26">
        <f>+AF432/AG432</f>
        <v>1</v>
      </c>
      <c r="AI432" s="26">
        <f>+AF432/F432</f>
        <v>0.66666666666666663</v>
      </c>
      <c r="AJ432" s="9" t="s">
        <v>4072</v>
      </c>
    </row>
    <row r="433" spans="1:36" ht="15.75" hidden="1" customHeight="1" x14ac:dyDescent="0.25">
      <c r="A433" s="9">
        <v>457</v>
      </c>
      <c r="B433" s="9" t="s">
        <v>741</v>
      </c>
      <c r="C433" s="9" t="s">
        <v>80</v>
      </c>
      <c r="D433" s="9" t="s">
        <v>16</v>
      </c>
      <c r="E433" s="59" t="s">
        <v>815</v>
      </c>
      <c r="F433" s="9">
        <v>1</v>
      </c>
      <c r="G433" s="9" t="s">
        <v>89</v>
      </c>
      <c r="H433" s="12">
        <v>0</v>
      </c>
      <c r="I433" s="14">
        <v>0</v>
      </c>
      <c r="J433" s="67" t="s">
        <v>26</v>
      </c>
      <c r="K433" s="12">
        <v>0</v>
      </c>
      <c r="L433" s="12">
        <v>0</v>
      </c>
      <c r="M433" s="67" t="s">
        <v>26</v>
      </c>
      <c r="N433" s="14">
        <v>0</v>
      </c>
      <c r="O433" s="14">
        <v>0</v>
      </c>
      <c r="P433" s="67" t="s">
        <v>26</v>
      </c>
      <c r="Q433" s="12">
        <v>0</v>
      </c>
      <c r="R433" s="14">
        <v>0</v>
      </c>
      <c r="S433" s="67" t="s">
        <v>26</v>
      </c>
      <c r="T433" s="229">
        <v>0</v>
      </c>
      <c r="U433" s="472">
        <v>0</v>
      </c>
      <c r="V433" s="439" t="s">
        <v>26</v>
      </c>
      <c r="W433" s="228">
        <v>0</v>
      </c>
      <c r="X433" s="472">
        <v>0</v>
      </c>
      <c r="Y433" s="439" t="s">
        <v>26</v>
      </c>
      <c r="Z433" s="441"/>
      <c r="AA433" s="441"/>
      <c r="AB433" s="441"/>
      <c r="AC433" s="441"/>
      <c r="AD433" s="441"/>
      <c r="AE433" s="441"/>
      <c r="AF433" s="9">
        <f t="shared" si="66"/>
        <v>0</v>
      </c>
      <c r="AG433" s="9">
        <f t="shared" si="67"/>
        <v>0</v>
      </c>
      <c r="AH433" s="26" t="e">
        <f>+AF433/AG433</f>
        <v>#DIV/0!</v>
      </c>
      <c r="AI433" s="26">
        <f>+AF433/F433</f>
        <v>0</v>
      </c>
      <c r="AJ433" s="9" t="s">
        <v>4070</v>
      </c>
    </row>
    <row r="434" spans="1:36" ht="15.75" hidden="1" customHeight="1" x14ac:dyDescent="0.25">
      <c r="A434" s="9">
        <v>458</v>
      </c>
      <c r="B434" s="9" t="s">
        <v>741</v>
      </c>
      <c r="C434" s="9" t="s">
        <v>785</v>
      </c>
      <c r="D434" s="9" t="s">
        <v>16</v>
      </c>
      <c r="E434" s="324" t="s">
        <v>791</v>
      </c>
      <c r="F434" s="11">
        <v>1</v>
      </c>
      <c r="G434" s="9" t="s">
        <v>18</v>
      </c>
      <c r="H434" s="9">
        <v>15</v>
      </c>
      <c r="I434" s="9">
        <v>15</v>
      </c>
      <c r="J434" s="70" t="s">
        <v>792</v>
      </c>
      <c r="K434" s="9">
        <v>94</v>
      </c>
      <c r="L434" s="9">
        <v>94</v>
      </c>
      <c r="M434" s="334" t="s">
        <v>1189</v>
      </c>
      <c r="N434" s="9">
        <v>98</v>
      </c>
      <c r="O434" s="9">
        <v>98</v>
      </c>
      <c r="P434" s="85" t="s">
        <v>2808</v>
      </c>
      <c r="Q434" s="9">
        <v>358</v>
      </c>
      <c r="R434" s="9">
        <v>358</v>
      </c>
      <c r="S434" s="73" t="s">
        <v>2808</v>
      </c>
      <c r="T434" s="37">
        <v>56</v>
      </c>
      <c r="U434" s="5">
        <v>56</v>
      </c>
      <c r="V434" s="349" t="s">
        <v>2808</v>
      </c>
      <c r="W434" s="53">
        <v>38</v>
      </c>
      <c r="X434" s="16">
        <v>38</v>
      </c>
      <c r="Y434" s="46" t="s">
        <v>2808</v>
      </c>
      <c r="Z434" s="441"/>
      <c r="AA434" s="441"/>
      <c r="AB434" s="441"/>
      <c r="AC434" s="441"/>
      <c r="AD434" s="441"/>
      <c r="AE434" s="441"/>
      <c r="AF434" s="9">
        <f t="shared" si="66"/>
        <v>659</v>
      </c>
      <c r="AG434" s="9">
        <f t="shared" si="67"/>
        <v>659</v>
      </c>
      <c r="AH434" s="26">
        <f>AF434/AG434</f>
        <v>1</v>
      </c>
      <c r="AI434" s="26">
        <f>+AH434/F434</f>
        <v>1</v>
      </c>
      <c r="AJ434" s="9" t="s">
        <v>4072</v>
      </c>
    </row>
    <row r="435" spans="1:36" ht="15.75" hidden="1" customHeight="1" x14ac:dyDescent="0.25">
      <c r="A435" s="9">
        <v>459</v>
      </c>
      <c r="B435" s="9" t="s">
        <v>741</v>
      </c>
      <c r="C435" s="9" t="s">
        <v>780</v>
      </c>
      <c r="D435" s="9" t="s">
        <v>16</v>
      </c>
      <c r="E435" s="59" t="s">
        <v>784</v>
      </c>
      <c r="F435" s="24">
        <v>3</v>
      </c>
      <c r="G435" s="9" t="s">
        <v>298</v>
      </c>
      <c r="H435" s="12">
        <v>0</v>
      </c>
      <c r="I435" s="14">
        <v>0</v>
      </c>
      <c r="J435" s="67" t="s">
        <v>26</v>
      </c>
      <c r="K435" s="14">
        <v>0</v>
      </c>
      <c r="L435" s="14">
        <v>0</v>
      </c>
      <c r="M435" s="67" t="s">
        <v>26</v>
      </c>
      <c r="N435" s="9">
        <v>1</v>
      </c>
      <c r="O435" s="14">
        <v>1</v>
      </c>
      <c r="P435" s="85" t="s">
        <v>2809</v>
      </c>
      <c r="Q435" s="14">
        <v>0</v>
      </c>
      <c r="R435" s="14">
        <v>0</v>
      </c>
      <c r="S435" s="83" t="s">
        <v>26</v>
      </c>
      <c r="T435" s="37">
        <v>1</v>
      </c>
      <c r="U435" s="5">
        <v>1</v>
      </c>
      <c r="V435" s="349" t="s">
        <v>3455</v>
      </c>
      <c r="W435" s="16">
        <v>1</v>
      </c>
      <c r="X435" s="16">
        <v>1</v>
      </c>
      <c r="Y435" s="46" t="s">
        <v>3455</v>
      </c>
      <c r="Z435" s="441"/>
      <c r="AA435" s="441"/>
      <c r="AB435" s="441"/>
      <c r="AC435" s="441"/>
      <c r="AD435" s="441"/>
      <c r="AE435" s="441"/>
      <c r="AF435" s="9">
        <f t="shared" si="66"/>
        <v>3</v>
      </c>
      <c r="AG435" s="9">
        <f t="shared" si="67"/>
        <v>3</v>
      </c>
      <c r="AH435" s="190">
        <f>+AF435/AG435</f>
        <v>1</v>
      </c>
      <c r="AI435" s="190">
        <f>+AF435/F435</f>
        <v>1</v>
      </c>
      <c r="AJ435" s="9" t="s">
        <v>4072</v>
      </c>
    </row>
    <row r="436" spans="1:36" ht="15.75" hidden="1" customHeight="1" x14ac:dyDescent="0.25">
      <c r="A436" s="9">
        <v>460</v>
      </c>
      <c r="B436" s="9" t="s">
        <v>741</v>
      </c>
      <c r="C436" s="9" t="s">
        <v>772</v>
      </c>
      <c r="D436" s="9" t="s">
        <v>16</v>
      </c>
      <c r="E436" s="324" t="s">
        <v>773</v>
      </c>
      <c r="F436" s="24">
        <v>16</v>
      </c>
      <c r="G436" s="9" t="s">
        <v>298</v>
      </c>
      <c r="H436" s="12">
        <v>0</v>
      </c>
      <c r="I436" s="14">
        <v>0</v>
      </c>
      <c r="J436" s="67" t="s">
        <v>26</v>
      </c>
      <c r="K436" s="14">
        <v>2</v>
      </c>
      <c r="L436" s="14">
        <v>2</v>
      </c>
      <c r="M436" s="67" t="s">
        <v>390</v>
      </c>
      <c r="N436" s="193">
        <v>2</v>
      </c>
      <c r="O436" s="14">
        <v>2</v>
      </c>
      <c r="P436" s="85" t="s">
        <v>2810</v>
      </c>
      <c r="Q436" s="14">
        <v>0</v>
      </c>
      <c r="R436" s="14">
        <v>0</v>
      </c>
      <c r="S436" s="83" t="s">
        <v>26</v>
      </c>
      <c r="T436" s="37">
        <v>3</v>
      </c>
      <c r="U436" s="5">
        <v>3</v>
      </c>
      <c r="V436" s="349" t="s">
        <v>3456</v>
      </c>
      <c r="W436" s="16">
        <v>0</v>
      </c>
      <c r="X436" s="16">
        <v>0</v>
      </c>
      <c r="Y436" s="46"/>
      <c r="Z436" s="441"/>
      <c r="AA436" s="441"/>
      <c r="AB436" s="441"/>
      <c r="AC436" s="441"/>
      <c r="AD436" s="441"/>
      <c r="AE436" s="441"/>
      <c r="AF436" s="9">
        <f>H436+K436+N436+T436</f>
        <v>7</v>
      </c>
      <c r="AG436" s="9">
        <f t="shared" si="67"/>
        <v>7</v>
      </c>
      <c r="AH436" s="190">
        <f>+AF436/AG436</f>
        <v>1</v>
      </c>
      <c r="AI436" s="190">
        <f>+AF436/F436</f>
        <v>0.4375</v>
      </c>
      <c r="AJ436" s="9" t="s">
        <v>4072</v>
      </c>
    </row>
    <row r="437" spans="1:36" ht="15.75" hidden="1" customHeight="1" x14ac:dyDescent="0.25">
      <c r="A437" s="9">
        <v>461</v>
      </c>
      <c r="B437" s="9" t="s">
        <v>741</v>
      </c>
      <c r="C437" s="9" t="s">
        <v>766</v>
      </c>
      <c r="D437" s="9" t="s">
        <v>16</v>
      </c>
      <c r="E437" s="59" t="s">
        <v>771</v>
      </c>
      <c r="F437" s="9">
        <v>18</v>
      </c>
      <c r="G437" s="9" t="s">
        <v>102</v>
      </c>
      <c r="H437" s="9">
        <v>0</v>
      </c>
      <c r="I437" s="9">
        <v>0</v>
      </c>
      <c r="J437" s="70"/>
      <c r="K437" s="9">
        <v>2</v>
      </c>
      <c r="L437" s="14">
        <v>3</v>
      </c>
      <c r="M437" s="334" t="s">
        <v>824</v>
      </c>
      <c r="N437" s="9">
        <v>2</v>
      </c>
      <c r="O437" s="14">
        <v>1</v>
      </c>
      <c r="P437" s="85" t="s">
        <v>2811</v>
      </c>
      <c r="Q437" s="9">
        <v>0</v>
      </c>
      <c r="R437" s="9">
        <v>1</v>
      </c>
      <c r="S437" s="61"/>
      <c r="T437" s="51">
        <v>7</v>
      </c>
      <c r="U437" s="52">
        <v>7</v>
      </c>
      <c r="V437" s="349" t="s">
        <v>3457</v>
      </c>
      <c r="W437" s="16"/>
      <c r="X437" s="16"/>
      <c r="Y437" s="46"/>
      <c r="Z437" s="441"/>
      <c r="AA437" s="441"/>
      <c r="AB437" s="441"/>
      <c r="AC437" s="441"/>
      <c r="AD437" s="441"/>
      <c r="AE437" s="441"/>
      <c r="AF437" s="9">
        <f t="shared" ref="AF437:AF468" si="68">H437+K437+N437+Q437+T437+W437</f>
        <v>11</v>
      </c>
      <c r="AG437" s="9">
        <f t="shared" si="67"/>
        <v>12</v>
      </c>
      <c r="AH437" s="26">
        <f>+AF437/AG437</f>
        <v>0.91666666666666663</v>
      </c>
      <c r="AI437" s="26">
        <f>+AF437/F437</f>
        <v>0.61111111111111116</v>
      </c>
      <c r="AJ437" s="9" t="s">
        <v>4072</v>
      </c>
    </row>
    <row r="438" spans="1:36" ht="15.75" hidden="1" customHeight="1" x14ac:dyDescent="0.25">
      <c r="A438" s="9">
        <v>462</v>
      </c>
      <c r="B438" s="9" t="s">
        <v>741</v>
      </c>
      <c r="C438" s="9" t="s">
        <v>759</v>
      </c>
      <c r="D438" s="9" t="s">
        <v>16</v>
      </c>
      <c r="E438" s="59" t="s">
        <v>761</v>
      </c>
      <c r="F438" s="9">
        <v>1</v>
      </c>
      <c r="G438" s="9" t="s">
        <v>762</v>
      </c>
      <c r="H438" s="12">
        <v>0</v>
      </c>
      <c r="I438" s="14">
        <v>0</v>
      </c>
      <c r="J438" s="67" t="s">
        <v>26</v>
      </c>
      <c r="K438" s="14">
        <v>0</v>
      </c>
      <c r="L438" s="14">
        <v>0</v>
      </c>
      <c r="M438" s="67" t="s">
        <v>26</v>
      </c>
      <c r="N438" s="14">
        <v>0</v>
      </c>
      <c r="O438" s="14">
        <v>0</v>
      </c>
      <c r="P438" s="67" t="s">
        <v>26</v>
      </c>
      <c r="Q438" s="14">
        <v>0</v>
      </c>
      <c r="R438" s="14">
        <v>0</v>
      </c>
      <c r="S438" s="83" t="s">
        <v>26</v>
      </c>
      <c r="T438" s="37">
        <v>0</v>
      </c>
      <c r="U438" s="5">
        <v>0</v>
      </c>
      <c r="V438" s="349" t="s">
        <v>3441</v>
      </c>
      <c r="W438" s="16">
        <v>0</v>
      </c>
      <c r="X438" s="16">
        <v>0</v>
      </c>
      <c r="Y438" s="46" t="s">
        <v>3441</v>
      </c>
      <c r="Z438" s="441"/>
      <c r="AA438" s="441"/>
      <c r="AB438" s="441"/>
      <c r="AC438" s="441"/>
      <c r="AD438" s="441"/>
      <c r="AE438" s="441"/>
      <c r="AF438" s="9">
        <f t="shared" si="68"/>
        <v>0</v>
      </c>
      <c r="AG438" s="9">
        <f t="shared" si="67"/>
        <v>0</v>
      </c>
      <c r="AH438" s="26" t="e">
        <f>+AF438/AG438</f>
        <v>#DIV/0!</v>
      </c>
      <c r="AI438" s="26">
        <f>+AF438/F438</f>
        <v>0</v>
      </c>
      <c r="AJ438" s="9" t="s">
        <v>4070</v>
      </c>
    </row>
    <row r="439" spans="1:36" ht="15.75" hidden="1" customHeight="1" x14ac:dyDescent="0.25">
      <c r="A439" s="9">
        <v>463</v>
      </c>
      <c r="B439" s="9" t="s">
        <v>741</v>
      </c>
      <c r="C439" s="9" t="s">
        <v>785</v>
      </c>
      <c r="D439" s="9" t="s">
        <v>16</v>
      </c>
      <c r="E439" s="324" t="s">
        <v>797</v>
      </c>
      <c r="F439" s="11">
        <v>1</v>
      </c>
      <c r="G439" s="9" t="s">
        <v>18</v>
      </c>
      <c r="H439" s="9">
        <v>12</v>
      </c>
      <c r="I439" s="9">
        <v>12</v>
      </c>
      <c r="J439" s="70" t="s">
        <v>798</v>
      </c>
      <c r="K439" s="9">
        <v>27</v>
      </c>
      <c r="L439" s="9">
        <v>27</v>
      </c>
      <c r="M439" s="334" t="s">
        <v>1190</v>
      </c>
      <c r="N439" s="9">
        <v>6</v>
      </c>
      <c r="O439" s="9">
        <v>6</v>
      </c>
      <c r="P439" s="85" t="s">
        <v>2812</v>
      </c>
      <c r="Q439" s="9">
        <v>3</v>
      </c>
      <c r="R439" s="9">
        <v>3</v>
      </c>
      <c r="S439" s="73" t="s">
        <v>2812</v>
      </c>
      <c r="T439" s="37">
        <v>3</v>
      </c>
      <c r="U439" s="5">
        <v>3</v>
      </c>
      <c r="V439" s="349" t="s">
        <v>2812</v>
      </c>
      <c r="W439" s="16">
        <v>11</v>
      </c>
      <c r="X439" s="16">
        <v>11</v>
      </c>
      <c r="Y439" s="46" t="s">
        <v>2812</v>
      </c>
      <c r="Z439" s="441"/>
      <c r="AA439" s="441"/>
      <c r="AB439" s="441"/>
      <c r="AC439" s="441"/>
      <c r="AD439" s="441"/>
      <c r="AE439" s="441"/>
      <c r="AF439" s="9">
        <f t="shared" si="68"/>
        <v>62</v>
      </c>
      <c r="AG439" s="9">
        <f t="shared" si="67"/>
        <v>62</v>
      </c>
      <c r="AH439" s="26">
        <f>AF439/AG439</f>
        <v>1</v>
      </c>
      <c r="AI439" s="26">
        <f>+AH439/F439</f>
        <v>1</v>
      </c>
      <c r="AJ439" s="9" t="s">
        <v>4072</v>
      </c>
    </row>
    <row r="440" spans="1:36" ht="15.75" hidden="1" customHeight="1" x14ac:dyDescent="0.25">
      <c r="A440" s="9">
        <v>464</v>
      </c>
      <c r="B440" s="9" t="s">
        <v>741</v>
      </c>
      <c r="C440" s="9" t="s">
        <v>785</v>
      </c>
      <c r="D440" s="9" t="s">
        <v>16</v>
      </c>
      <c r="E440" s="324" t="s">
        <v>793</v>
      </c>
      <c r="F440" s="11">
        <v>1</v>
      </c>
      <c r="G440" s="9" t="s">
        <v>18</v>
      </c>
      <c r="H440" s="9">
        <v>11</v>
      </c>
      <c r="I440" s="9">
        <v>11</v>
      </c>
      <c r="J440" s="70" t="s">
        <v>794</v>
      </c>
      <c r="K440" s="9">
        <v>38</v>
      </c>
      <c r="L440" s="9">
        <v>38</v>
      </c>
      <c r="M440" s="334" t="s">
        <v>1191</v>
      </c>
      <c r="N440" s="9">
        <v>5</v>
      </c>
      <c r="O440" s="9">
        <v>5</v>
      </c>
      <c r="P440" s="85" t="s">
        <v>2813</v>
      </c>
      <c r="Q440" s="9">
        <v>4</v>
      </c>
      <c r="R440" s="9">
        <v>4</v>
      </c>
      <c r="S440" s="73" t="s">
        <v>2813</v>
      </c>
      <c r="T440" s="37">
        <v>8</v>
      </c>
      <c r="U440" s="5">
        <v>8</v>
      </c>
      <c r="V440" s="349" t="s">
        <v>2813</v>
      </c>
      <c r="W440" s="16">
        <v>6</v>
      </c>
      <c r="X440" s="16">
        <v>6</v>
      </c>
      <c r="Y440" s="46" t="s">
        <v>2813</v>
      </c>
      <c r="Z440" s="441"/>
      <c r="AA440" s="441"/>
      <c r="AB440" s="441"/>
      <c r="AC440" s="441"/>
      <c r="AD440" s="441"/>
      <c r="AE440" s="441"/>
      <c r="AF440" s="9">
        <f t="shared" si="68"/>
        <v>72</v>
      </c>
      <c r="AG440" s="9">
        <f t="shared" si="67"/>
        <v>72</v>
      </c>
      <c r="AH440" s="26">
        <f>AF440/AG440</f>
        <v>1</v>
      </c>
      <c r="AI440" s="26">
        <f>+AH440/F440</f>
        <v>1</v>
      </c>
      <c r="AJ440" s="9" t="s">
        <v>4072</v>
      </c>
    </row>
    <row r="441" spans="1:36" ht="15.75" hidden="1" customHeight="1" x14ac:dyDescent="0.25">
      <c r="A441" s="9">
        <v>465</v>
      </c>
      <c r="B441" s="9" t="s">
        <v>741</v>
      </c>
      <c r="C441" s="9" t="s">
        <v>785</v>
      </c>
      <c r="D441" s="9" t="s">
        <v>16</v>
      </c>
      <c r="E441" s="324" t="s">
        <v>801</v>
      </c>
      <c r="F441" s="11">
        <v>1</v>
      </c>
      <c r="G441" s="9" t="s">
        <v>18</v>
      </c>
      <c r="H441" s="9">
        <v>6</v>
      </c>
      <c r="I441" s="9">
        <v>6</v>
      </c>
      <c r="J441" s="70" t="s">
        <v>802</v>
      </c>
      <c r="K441" s="9">
        <v>15</v>
      </c>
      <c r="L441" s="9">
        <v>15</v>
      </c>
      <c r="M441" s="334" t="s">
        <v>1192</v>
      </c>
      <c r="N441" s="9">
        <v>3</v>
      </c>
      <c r="O441" s="9">
        <v>3</v>
      </c>
      <c r="P441" s="85" t="s">
        <v>2814</v>
      </c>
      <c r="Q441" s="9">
        <v>0</v>
      </c>
      <c r="R441" s="9">
        <v>0</v>
      </c>
      <c r="S441" s="61"/>
      <c r="T441" s="37">
        <v>4</v>
      </c>
      <c r="U441" s="5">
        <v>4</v>
      </c>
      <c r="V441" s="349" t="s">
        <v>2814</v>
      </c>
      <c r="W441" s="16">
        <v>1</v>
      </c>
      <c r="X441" s="16">
        <v>1</v>
      </c>
      <c r="Y441" s="46" t="s">
        <v>2814</v>
      </c>
      <c r="Z441" s="441"/>
      <c r="AA441" s="441"/>
      <c r="AB441" s="441"/>
      <c r="AC441" s="441"/>
      <c r="AD441" s="441"/>
      <c r="AE441" s="441"/>
      <c r="AF441" s="9">
        <f t="shared" si="68"/>
        <v>29</v>
      </c>
      <c r="AG441" s="9">
        <f t="shared" si="67"/>
        <v>29</v>
      </c>
      <c r="AH441" s="26">
        <f>AF441/AG441</f>
        <v>1</v>
      </c>
      <c r="AI441" s="26">
        <f>+AH441/F441</f>
        <v>1</v>
      </c>
      <c r="AJ441" s="9" t="s">
        <v>4072</v>
      </c>
    </row>
    <row r="442" spans="1:36" ht="15.75" hidden="1" customHeight="1" x14ac:dyDescent="0.25">
      <c r="A442" s="9">
        <v>466</v>
      </c>
      <c r="B442" s="9" t="s">
        <v>741</v>
      </c>
      <c r="C442" s="9" t="s">
        <v>80</v>
      </c>
      <c r="D442" s="9" t="s">
        <v>16</v>
      </c>
      <c r="E442" s="324" t="s">
        <v>808</v>
      </c>
      <c r="F442" s="11">
        <v>1</v>
      </c>
      <c r="G442" s="9" t="s">
        <v>18</v>
      </c>
      <c r="H442" s="9">
        <v>73</v>
      </c>
      <c r="I442" s="9">
        <v>73</v>
      </c>
      <c r="J442" s="70" t="s">
        <v>809</v>
      </c>
      <c r="K442" s="9">
        <v>132</v>
      </c>
      <c r="L442" s="9">
        <v>132</v>
      </c>
      <c r="M442" s="334" t="s">
        <v>825</v>
      </c>
      <c r="N442" s="9">
        <v>60</v>
      </c>
      <c r="O442" s="9">
        <v>60</v>
      </c>
      <c r="P442" s="85" t="s">
        <v>2815</v>
      </c>
      <c r="Q442" s="9">
        <v>31</v>
      </c>
      <c r="R442" s="9">
        <v>31</v>
      </c>
      <c r="S442" s="73" t="s">
        <v>2815</v>
      </c>
      <c r="T442" s="37">
        <v>54</v>
      </c>
      <c r="U442" s="5">
        <v>54</v>
      </c>
      <c r="V442" s="349" t="s">
        <v>3458</v>
      </c>
      <c r="W442" s="16">
        <v>118</v>
      </c>
      <c r="X442" s="16">
        <v>118</v>
      </c>
      <c r="Y442" s="46" t="s">
        <v>3948</v>
      </c>
      <c r="Z442" s="441"/>
      <c r="AA442" s="441"/>
      <c r="AB442" s="441"/>
      <c r="AC442" s="441"/>
      <c r="AD442" s="441"/>
      <c r="AE442" s="441"/>
      <c r="AF442" s="9">
        <f t="shared" si="68"/>
        <v>468</v>
      </c>
      <c r="AG442" s="9">
        <f t="shared" si="67"/>
        <v>468</v>
      </c>
      <c r="AH442" s="26">
        <f>AF442/AG442</f>
        <v>1</v>
      </c>
      <c r="AI442" s="26">
        <f>+AH442/F442</f>
        <v>1</v>
      </c>
      <c r="AJ442" s="9" t="s">
        <v>4072</v>
      </c>
    </row>
    <row r="443" spans="1:36" ht="15.75" hidden="1" customHeight="1" x14ac:dyDescent="0.25">
      <c r="A443" s="9">
        <v>467</v>
      </c>
      <c r="B443" s="9" t="s">
        <v>741</v>
      </c>
      <c r="C443" s="9" t="s">
        <v>742</v>
      </c>
      <c r="D443" s="9" t="s">
        <v>16</v>
      </c>
      <c r="E443" s="324" t="s">
        <v>744</v>
      </c>
      <c r="F443" s="11">
        <v>1</v>
      </c>
      <c r="G443" s="9" t="s">
        <v>18</v>
      </c>
      <c r="H443" s="9">
        <v>1</v>
      </c>
      <c r="I443" s="9">
        <v>1</v>
      </c>
      <c r="J443" s="70" t="s">
        <v>745</v>
      </c>
      <c r="K443" s="9">
        <v>1</v>
      </c>
      <c r="L443" s="9">
        <v>1</v>
      </c>
      <c r="M443" s="334" t="s">
        <v>826</v>
      </c>
      <c r="N443" s="9">
        <v>1</v>
      </c>
      <c r="O443" s="9">
        <v>1</v>
      </c>
      <c r="P443" s="85" t="s">
        <v>2816</v>
      </c>
      <c r="Q443" s="9">
        <v>1</v>
      </c>
      <c r="R443" s="9">
        <v>1</v>
      </c>
      <c r="S443" s="351" t="s">
        <v>3158</v>
      </c>
      <c r="T443" s="37">
        <v>4</v>
      </c>
      <c r="U443" s="5">
        <v>4</v>
      </c>
      <c r="V443" s="349" t="s">
        <v>3644</v>
      </c>
      <c r="W443" s="16">
        <v>4</v>
      </c>
      <c r="X443" s="16">
        <v>4</v>
      </c>
      <c r="Y443" s="46" t="s">
        <v>3949</v>
      </c>
      <c r="Z443" s="441"/>
      <c r="AA443" s="441"/>
      <c r="AB443" s="441"/>
      <c r="AC443" s="441"/>
      <c r="AD443" s="441"/>
      <c r="AE443" s="441"/>
      <c r="AF443" s="9">
        <f t="shared" si="68"/>
        <v>12</v>
      </c>
      <c r="AG443" s="9">
        <f t="shared" si="67"/>
        <v>12</v>
      </c>
      <c r="AH443" s="26">
        <f>AF443/AG443</f>
        <v>1</v>
      </c>
      <c r="AI443" s="26">
        <f>+AH443/F443</f>
        <v>1</v>
      </c>
      <c r="AJ443" s="9" t="s">
        <v>4072</v>
      </c>
    </row>
    <row r="444" spans="1:36" ht="15.75" hidden="1" customHeight="1" x14ac:dyDescent="0.25">
      <c r="A444" s="9">
        <v>468</v>
      </c>
      <c r="B444" s="9" t="s">
        <v>741</v>
      </c>
      <c r="C444" s="9" t="s">
        <v>759</v>
      </c>
      <c r="D444" s="9" t="s">
        <v>16</v>
      </c>
      <c r="E444" s="59" t="s">
        <v>760</v>
      </c>
      <c r="F444" s="9">
        <v>2</v>
      </c>
      <c r="G444" s="9" t="s">
        <v>117</v>
      </c>
      <c r="H444" s="12">
        <v>0</v>
      </c>
      <c r="I444" s="14">
        <v>0</v>
      </c>
      <c r="J444" s="67" t="s">
        <v>26</v>
      </c>
      <c r="K444" s="14">
        <v>0</v>
      </c>
      <c r="L444" s="14">
        <v>0</v>
      </c>
      <c r="M444" s="67" t="s">
        <v>26</v>
      </c>
      <c r="N444" s="14">
        <v>0</v>
      </c>
      <c r="O444" s="14">
        <v>0</v>
      </c>
      <c r="P444" s="67" t="s">
        <v>26</v>
      </c>
      <c r="Q444" s="14">
        <v>0</v>
      </c>
      <c r="R444" s="14">
        <v>0</v>
      </c>
      <c r="S444" s="83" t="s">
        <v>26</v>
      </c>
      <c r="T444" s="37">
        <v>0</v>
      </c>
      <c r="U444" s="5">
        <v>0</v>
      </c>
      <c r="V444" s="315" t="s">
        <v>3441</v>
      </c>
      <c r="W444" s="16">
        <v>0</v>
      </c>
      <c r="X444" s="16">
        <v>1</v>
      </c>
      <c r="Y444" s="46" t="s">
        <v>3441</v>
      </c>
      <c r="Z444" s="441"/>
      <c r="AA444" s="441"/>
      <c r="AB444" s="441"/>
      <c r="AC444" s="441"/>
      <c r="AD444" s="441"/>
      <c r="AE444" s="441"/>
      <c r="AF444" s="9">
        <f t="shared" si="68"/>
        <v>0</v>
      </c>
      <c r="AG444" s="9">
        <f t="shared" si="67"/>
        <v>1</v>
      </c>
      <c r="AH444" s="26">
        <f>+AF444/AG444</f>
        <v>0</v>
      </c>
      <c r="AI444" s="26">
        <f>+AF444/F444</f>
        <v>0</v>
      </c>
      <c r="AJ444" s="9" t="s">
        <v>4074</v>
      </c>
    </row>
    <row r="445" spans="1:36" ht="15.75" hidden="1" customHeight="1" x14ac:dyDescent="0.25">
      <c r="A445" s="9">
        <v>469</v>
      </c>
      <c r="B445" s="9" t="s">
        <v>741</v>
      </c>
      <c r="C445" s="9" t="s">
        <v>780</v>
      </c>
      <c r="D445" s="9" t="s">
        <v>16</v>
      </c>
      <c r="E445" s="59" t="s">
        <v>781</v>
      </c>
      <c r="F445" s="9">
        <v>3</v>
      </c>
      <c r="G445" s="9" t="s">
        <v>117</v>
      </c>
      <c r="H445" s="12">
        <v>0</v>
      </c>
      <c r="I445" s="14">
        <v>0</v>
      </c>
      <c r="J445" s="67" t="s">
        <v>26</v>
      </c>
      <c r="K445" s="14">
        <v>0</v>
      </c>
      <c r="L445" s="14">
        <v>0</v>
      </c>
      <c r="M445" s="67" t="s">
        <v>26</v>
      </c>
      <c r="N445" s="9">
        <v>1</v>
      </c>
      <c r="O445" s="14">
        <v>1</v>
      </c>
      <c r="P445" s="85" t="s">
        <v>2817</v>
      </c>
      <c r="Q445" s="14">
        <v>0</v>
      </c>
      <c r="R445" s="14">
        <v>0</v>
      </c>
      <c r="S445" s="83" t="s">
        <v>26</v>
      </c>
      <c r="T445" s="37">
        <v>0</v>
      </c>
      <c r="U445" s="5">
        <v>0</v>
      </c>
      <c r="V445" s="315" t="s">
        <v>3441</v>
      </c>
      <c r="W445" s="16">
        <v>1</v>
      </c>
      <c r="X445" s="16">
        <v>1</v>
      </c>
      <c r="Y445" s="46" t="s">
        <v>3950</v>
      </c>
      <c r="Z445" s="441"/>
      <c r="AA445" s="441"/>
      <c r="AB445" s="441"/>
      <c r="AC445" s="441"/>
      <c r="AD445" s="441"/>
      <c r="AE445" s="441"/>
      <c r="AF445" s="9">
        <f t="shared" si="68"/>
        <v>2</v>
      </c>
      <c r="AG445" s="9">
        <f t="shared" si="67"/>
        <v>2</v>
      </c>
      <c r="AH445" s="190">
        <f>+AF445/AG445</f>
        <v>1</v>
      </c>
      <c r="AI445" s="190">
        <f>+AF445/F445</f>
        <v>0.66666666666666663</v>
      </c>
      <c r="AJ445" s="9" t="s">
        <v>4072</v>
      </c>
    </row>
    <row r="446" spans="1:36" ht="15.75" hidden="1" customHeight="1" x14ac:dyDescent="0.25">
      <c r="A446" s="9">
        <v>470</v>
      </c>
      <c r="B446" s="9" t="s">
        <v>741</v>
      </c>
      <c r="C446" s="9" t="s">
        <v>759</v>
      </c>
      <c r="D446" s="9" t="s">
        <v>16</v>
      </c>
      <c r="E446" s="59" t="s">
        <v>763</v>
      </c>
      <c r="F446" s="9">
        <v>20</v>
      </c>
      <c r="G446" s="9" t="s">
        <v>293</v>
      </c>
      <c r="H446" s="9">
        <v>0</v>
      </c>
      <c r="I446" s="14">
        <v>1</v>
      </c>
      <c r="J446" s="70"/>
      <c r="K446" s="9">
        <v>0</v>
      </c>
      <c r="L446" s="14">
        <v>2</v>
      </c>
      <c r="M446" s="84"/>
      <c r="N446" s="9">
        <v>0</v>
      </c>
      <c r="O446" s="14">
        <v>2</v>
      </c>
      <c r="P446" s="85" t="s">
        <v>2543</v>
      </c>
      <c r="Q446" s="9">
        <v>1</v>
      </c>
      <c r="R446" s="9">
        <v>2</v>
      </c>
      <c r="S446" s="73" t="s">
        <v>3159</v>
      </c>
      <c r="T446" s="37">
        <v>2</v>
      </c>
      <c r="U446" s="5">
        <v>2</v>
      </c>
      <c r="V446" s="349" t="s">
        <v>3159</v>
      </c>
      <c r="W446" s="16">
        <v>3</v>
      </c>
      <c r="X446" s="16">
        <v>2</v>
      </c>
      <c r="Y446" s="46" t="s">
        <v>3159</v>
      </c>
      <c r="Z446" s="441"/>
      <c r="AA446" s="441"/>
      <c r="AB446" s="441"/>
      <c r="AC446" s="441"/>
      <c r="AD446" s="441"/>
      <c r="AE446" s="441"/>
      <c r="AF446" s="9">
        <f t="shared" si="68"/>
        <v>6</v>
      </c>
      <c r="AG446" s="9">
        <f t="shared" si="67"/>
        <v>11</v>
      </c>
      <c r="AH446" s="26">
        <f>+AF446/AG446</f>
        <v>0.54545454545454541</v>
      </c>
      <c r="AI446" s="26">
        <f>+AF446/F446</f>
        <v>0.3</v>
      </c>
      <c r="AJ446" s="9" t="s">
        <v>4073</v>
      </c>
    </row>
    <row r="447" spans="1:36" ht="15.75" hidden="1" customHeight="1" x14ac:dyDescent="0.25">
      <c r="A447" s="9">
        <v>471</v>
      </c>
      <c r="B447" s="9" t="s">
        <v>741</v>
      </c>
      <c r="C447" s="9" t="s">
        <v>750</v>
      </c>
      <c r="D447" s="9" t="s">
        <v>16</v>
      </c>
      <c r="E447" s="324" t="s">
        <v>755</v>
      </c>
      <c r="F447" s="9">
        <v>3</v>
      </c>
      <c r="G447" s="9" t="s">
        <v>756</v>
      </c>
      <c r="H447" s="9">
        <v>1</v>
      </c>
      <c r="I447" s="14">
        <v>1</v>
      </c>
      <c r="J447" s="70" t="s">
        <v>757</v>
      </c>
      <c r="K447" s="9">
        <v>1</v>
      </c>
      <c r="L447" s="14">
        <v>1</v>
      </c>
      <c r="M447" s="334" t="s">
        <v>827</v>
      </c>
      <c r="N447" s="9">
        <v>3</v>
      </c>
      <c r="O447" s="14">
        <v>1</v>
      </c>
      <c r="P447" s="85" t="s">
        <v>2818</v>
      </c>
      <c r="Q447" s="14">
        <v>0</v>
      </c>
      <c r="R447" s="14">
        <v>0</v>
      </c>
      <c r="S447" s="83" t="s">
        <v>26</v>
      </c>
      <c r="T447" s="37">
        <v>2</v>
      </c>
      <c r="U447" s="5">
        <v>0</v>
      </c>
      <c r="V447" s="349" t="s">
        <v>3459</v>
      </c>
      <c r="W447" s="53">
        <v>1</v>
      </c>
      <c r="X447" s="16">
        <v>1</v>
      </c>
      <c r="Y447" s="46" t="s">
        <v>3951</v>
      </c>
      <c r="Z447" s="441"/>
      <c r="AA447" s="441"/>
      <c r="AB447" s="441"/>
      <c r="AC447" s="441"/>
      <c r="AD447" s="441"/>
      <c r="AE447" s="441"/>
      <c r="AF447" s="9">
        <f t="shared" si="68"/>
        <v>8</v>
      </c>
      <c r="AG447" s="9">
        <f t="shared" si="67"/>
        <v>4</v>
      </c>
      <c r="AH447" s="190">
        <f>+AF447/AG447</f>
        <v>2</v>
      </c>
      <c r="AI447" s="190">
        <f>+AF447/F447</f>
        <v>2.6666666666666665</v>
      </c>
      <c r="AJ447" s="9" t="s">
        <v>4072</v>
      </c>
    </row>
    <row r="448" spans="1:36" ht="15.75" hidden="1" customHeight="1" x14ac:dyDescent="0.25">
      <c r="A448" s="9">
        <v>472</v>
      </c>
      <c r="B448" s="9" t="s">
        <v>741</v>
      </c>
      <c r="C448" s="9" t="s">
        <v>772</v>
      </c>
      <c r="D448" s="9" t="s">
        <v>16</v>
      </c>
      <c r="E448" s="59" t="s">
        <v>778</v>
      </c>
      <c r="F448" s="24">
        <v>1</v>
      </c>
      <c r="G448" s="9" t="s">
        <v>779</v>
      </c>
      <c r="H448" s="12">
        <v>0</v>
      </c>
      <c r="I448" s="14">
        <v>0</v>
      </c>
      <c r="J448" s="67" t="s">
        <v>26</v>
      </c>
      <c r="K448" s="14">
        <v>0</v>
      </c>
      <c r="L448" s="14">
        <v>0</v>
      </c>
      <c r="M448" s="67" t="s">
        <v>26</v>
      </c>
      <c r="N448" s="14">
        <v>0</v>
      </c>
      <c r="O448" s="14">
        <v>0</v>
      </c>
      <c r="P448" s="67" t="s">
        <v>26</v>
      </c>
      <c r="Q448" s="14">
        <v>0</v>
      </c>
      <c r="R448" s="14">
        <v>0</v>
      </c>
      <c r="S448" s="83" t="s">
        <v>26</v>
      </c>
      <c r="T448" s="458">
        <v>0</v>
      </c>
      <c r="U448" s="14">
        <v>0</v>
      </c>
      <c r="V448" s="67" t="s">
        <v>26</v>
      </c>
      <c r="W448" s="228">
        <v>0</v>
      </c>
      <c r="X448" s="472">
        <v>0</v>
      </c>
      <c r="Y448" s="439" t="s">
        <v>26</v>
      </c>
      <c r="Z448" s="441"/>
      <c r="AA448" s="441"/>
      <c r="AB448" s="441"/>
      <c r="AC448" s="441"/>
      <c r="AD448" s="441"/>
      <c r="AE448" s="441"/>
      <c r="AF448" s="9">
        <f t="shared" si="68"/>
        <v>0</v>
      </c>
      <c r="AG448" s="9">
        <f>I448+L448+O448</f>
        <v>0</v>
      </c>
      <c r="AH448" s="26" t="e">
        <f>+AF448/AG448</f>
        <v>#DIV/0!</v>
      </c>
      <c r="AI448" s="26">
        <f>+AF448/F448</f>
        <v>0</v>
      </c>
      <c r="AJ448" s="9" t="s">
        <v>4070</v>
      </c>
    </row>
    <row r="449" spans="1:36" ht="15.75" hidden="1" customHeight="1" x14ac:dyDescent="0.25">
      <c r="A449" s="9">
        <v>473</v>
      </c>
      <c r="B449" s="9" t="s">
        <v>741</v>
      </c>
      <c r="C449" s="9" t="s">
        <v>785</v>
      </c>
      <c r="D449" s="9" t="s">
        <v>16</v>
      </c>
      <c r="E449" s="324" t="s">
        <v>795</v>
      </c>
      <c r="F449" s="11">
        <v>1</v>
      </c>
      <c r="G449" s="9" t="s">
        <v>18</v>
      </c>
      <c r="H449" s="9">
        <v>9</v>
      </c>
      <c r="I449" s="9">
        <v>9</v>
      </c>
      <c r="J449" s="70" t="s">
        <v>796</v>
      </c>
      <c r="K449" s="9">
        <v>64</v>
      </c>
      <c r="L449" s="9">
        <v>64</v>
      </c>
      <c r="M449" s="334" t="s">
        <v>1193</v>
      </c>
      <c r="N449" s="9">
        <v>2</v>
      </c>
      <c r="O449" s="9">
        <v>2</v>
      </c>
      <c r="P449" s="85" t="s">
        <v>2819</v>
      </c>
      <c r="Q449" s="9">
        <v>3</v>
      </c>
      <c r="R449" s="9">
        <v>3</v>
      </c>
      <c r="S449" s="73" t="s">
        <v>2819</v>
      </c>
      <c r="T449" s="5">
        <v>5</v>
      </c>
      <c r="U449" s="5">
        <v>5</v>
      </c>
      <c r="V449" s="349" t="s">
        <v>2819</v>
      </c>
      <c r="W449" s="16">
        <v>4</v>
      </c>
      <c r="X449" s="16">
        <v>4</v>
      </c>
      <c r="Y449" s="46" t="s">
        <v>2819</v>
      </c>
      <c r="Z449" s="441"/>
      <c r="AA449" s="441"/>
      <c r="AB449" s="441"/>
      <c r="AC449" s="441"/>
      <c r="AD449" s="441"/>
      <c r="AE449" s="441"/>
      <c r="AF449" s="9">
        <f t="shared" si="68"/>
        <v>87</v>
      </c>
      <c r="AG449" s="9">
        <f t="shared" ref="AG449:AG480" si="69">I449+L449+O449+R449+U449+X449</f>
        <v>87</v>
      </c>
      <c r="AH449" s="26">
        <f>AF449/AG449</f>
        <v>1</v>
      </c>
      <c r="AI449" s="26">
        <f>+AH449/F449</f>
        <v>1</v>
      </c>
      <c r="AJ449" s="9" t="s">
        <v>4072</v>
      </c>
    </row>
    <row r="450" spans="1:36" ht="15.75" hidden="1" customHeight="1" x14ac:dyDescent="0.25">
      <c r="A450" s="9">
        <v>474</v>
      </c>
      <c r="B450" s="9" t="s">
        <v>741</v>
      </c>
      <c r="C450" s="9" t="s">
        <v>785</v>
      </c>
      <c r="D450" s="9" t="s">
        <v>16</v>
      </c>
      <c r="E450" s="324" t="s">
        <v>799</v>
      </c>
      <c r="F450" s="11">
        <v>1</v>
      </c>
      <c r="G450" s="9" t="s">
        <v>18</v>
      </c>
      <c r="H450" s="9">
        <v>1</v>
      </c>
      <c r="I450" s="9">
        <v>1</v>
      </c>
      <c r="J450" s="70" t="s">
        <v>800</v>
      </c>
      <c r="K450" s="9">
        <v>5</v>
      </c>
      <c r="L450" s="9">
        <v>5</v>
      </c>
      <c r="M450" s="334" t="s">
        <v>1194</v>
      </c>
      <c r="N450" s="9">
        <v>1</v>
      </c>
      <c r="O450" s="9">
        <v>1</v>
      </c>
      <c r="P450" s="85" t="s">
        <v>2820</v>
      </c>
      <c r="Q450" s="9">
        <v>1</v>
      </c>
      <c r="R450" s="9">
        <v>1</v>
      </c>
      <c r="S450" s="73" t="s">
        <v>2820</v>
      </c>
      <c r="T450" s="37">
        <v>4</v>
      </c>
      <c r="U450" s="5">
        <v>4</v>
      </c>
      <c r="V450" s="349" t="s">
        <v>2820</v>
      </c>
      <c r="W450" s="16">
        <v>2</v>
      </c>
      <c r="X450" s="16">
        <v>2</v>
      </c>
      <c r="Y450" s="46" t="s">
        <v>2820</v>
      </c>
      <c r="Z450" s="441"/>
      <c r="AA450" s="441"/>
      <c r="AB450" s="441"/>
      <c r="AC450" s="441"/>
      <c r="AD450" s="441"/>
      <c r="AE450" s="441"/>
      <c r="AF450" s="9">
        <f t="shared" si="68"/>
        <v>14</v>
      </c>
      <c r="AG450" s="9">
        <f t="shared" si="69"/>
        <v>14</v>
      </c>
      <c r="AH450" s="26">
        <f>AF450/AG450</f>
        <v>1</v>
      </c>
      <c r="AI450" s="26">
        <f>+AH450/F450</f>
        <v>1</v>
      </c>
      <c r="AJ450" s="9" t="s">
        <v>4072</v>
      </c>
    </row>
    <row r="451" spans="1:36" ht="15.75" hidden="1" customHeight="1" x14ac:dyDescent="0.25">
      <c r="A451" s="9">
        <v>475</v>
      </c>
      <c r="B451" s="9" t="s">
        <v>828</v>
      </c>
      <c r="C451" s="9" t="s">
        <v>829</v>
      </c>
      <c r="D451" s="9" t="s">
        <v>16</v>
      </c>
      <c r="E451" s="326" t="s">
        <v>830</v>
      </c>
      <c r="F451" s="168">
        <v>12</v>
      </c>
      <c r="G451" s="168" t="s">
        <v>692</v>
      </c>
      <c r="H451" s="168">
        <v>1</v>
      </c>
      <c r="I451" s="168">
        <v>1</v>
      </c>
      <c r="J451" s="327" t="s">
        <v>831</v>
      </c>
      <c r="K451" s="168">
        <v>1</v>
      </c>
      <c r="L451" s="168">
        <v>1</v>
      </c>
      <c r="M451" s="326" t="s">
        <v>831</v>
      </c>
      <c r="N451" s="168">
        <v>1</v>
      </c>
      <c r="O451" s="168">
        <v>1</v>
      </c>
      <c r="P451" s="327"/>
      <c r="Q451" s="168">
        <v>1</v>
      </c>
      <c r="R451" s="168">
        <v>1</v>
      </c>
      <c r="S451" s="327"/>
      <c r="T451" s="169">
        <v>1</v>
      </c>
      <c r="U451" s="170">
        <v>1</v>
      </c>
      <c r="V451" s="351" t="s">
        <v>3345</v>
      </c>
      <c r="W451" s="471">
        <v>1</v>
      </c>
      <c r="X451" s="471">
        <v>1</v>
      </c>
      <c r="Y451" s="374"/>
      <c r="Z451" s="448"/>
      <c r="AA451" s="448"/>
      <c r="AB451" s="448"/>
      <c r="AC451" s="448"/>
      <c r="AD451" s="448"/>
      <c r="AE451" s="448"/>
      <c r="AF451" s="9">
        <f t="shared" si="68"/>
        <v>6</v>
      </c>
      <c r="AG451" s="9">
        <f t="shared" si="69"/>
        <v>6</v>
      </c>
      <c r="AH451" s="29">
        <f>+AF451/AG451</f>
        <v>1</v>
      </c>
      <c r="AI451" s="29">
        <f>+AF451/F451</f>
        <v>0.5</v>
      </c>
      <c r="AJ451" s="9" t="s">
        <v>4072</v>
      </c>
    </row>
    <row r="452" spans="1:36" ht="15.75" hidden="1" customHeight="1" x14ac:dyDescent="0.25">
      <c r="A452" s="9">
        <v>476</v>
      </c>
      <c r="B452" s="9" t="s">
        <v>828</v>
      </c>
      <c r="C452" s="9" t="s">
        <v>829</v>
      </c>
      <c r="D452" s="9" t="s">
        <v>16</v>
      </c>
      <c r="E452" s="326" t="s">
        <v>832</v>
      </c>
      <c r="F452" s="168">
        <v>12</v>
      </c>
      <c r="G452" s="168" t="s">
        <v>692</v>
      </c>
      <c r="H452" s="168">
        <v>1</v>
      </c>
      <c r="I452" s="168">
        <v>1</v>
      </c>
      <c r="J452" s="327" t="s">
        <v>833</v>
      </c>
      <c r="K452" s="168">
        <v>1</v>
      </c>
      <c r="L452" s="168">
        <v>1</v>
      </c>
      <c r="M452" s="327" t="s">
        <v>861</v>
      </c>
      <c r="N452" s="168">
        <v>1</v>
      </c>
      <c r="O452" s="168">
        <v>1</v>
      </c>
      <c r="P452" s="327"/>
      <c r="Q452" s="168">
        <v>1</v>
      </c>
      <c r="R452" s="168">
        <v>1</v>
      </c>
      <c r="S452" s="327"/>
      <c r="T452" s="169">
        <v>1</v>
      </c>
      <c r="U452" s="170">
        <v>1</v>
      </c>
      <c r="V452" s="351" t="s">
        <v>3346</v>
      </c>
      <c r="W452" s="471">
        <v>1</v>
      </c>
      <c r="X452" s="471">
        <v>1</v>
      </c>
      <c r="Y452" s="374"/>
      <c r="Z452" s="448"/>
      <c r="AA452" s="448"/>
      <c r="AB452" s="448"/>
      <c r="AC452" s="448"/>
      <c r="AD452" s="448"/>
      <c r="AE452" s="448"/>
      <c r="AF452" s="9">
        <f t="shared" si="68"/>
        <v>6</v>
      </c>
      <c r="AG452" s="9">
        <f t="shared" si="69"/>
        <v>6</v>
      </c>
      <c r="AH452" s="29">
        <f>+AF452/AG452</f>
        <v>1</v>
      </c>
      <c r="AI452" s="29">
        <f>+AF452/F452</f>
        <v>0.5</v>
      </c>
      <c r="AJ452" s="9" t="s">
        <v>4072</v>
      </c>
    </row>
    <row r="453" spans="1:36" ht="15.75" hidden="1" customHeight="1" x14ac:dyDescent="0.25">
      <c r="A453" s="9">
        <v>477</v>
      </c>
      <c r="B453" s="9" t="s">
        <v>828</v>
      </c>
      <c r="C453" s="9" t="s">
        <v>829</v>
      </c>
      <c r="D453" s="9" t="s">
        <v>16</v>
      </c>
      <c r="E453" s="326" t="s">
        <v>834</v>
      </c>
      <c r="F453" s="168">
        <v>10</v>
      </c>
      <c r="G453" s="168" t="s">
        <v>835</v>
      </c>
      <c r="H453" s="168">
        <v>1</v>
      </c>
      <c r="I453" s="168">
        <v>1</v>
      </c>
      <c r="J453" s="327" t="s">
        <v>836</v>
      </c>
      <c r="K453" s="168">
        <v>1</v>
      </c>
      <c r="L453" s="168">
        <v>1</v>
      </c>
      <c r="M453" s="326" t="s">
        <v>836</v>
      </c>
      <c r="N453" s="168">
        <v>1</v>
      </c>
      <c r="O453" s="168">
        <v>1</v>
      </c>
      <c r="P453" s="327"/>
      <c r="Q453" s="168">
        <v>1</v>
      </c>
      <c r="R453" s="168">
        <v>1</v>
      </c>
      <c r="S453" s="327"/>
      <c r="T453" s="169">
        <v>1</v>
      </c>
      <c r="U453" s="170">
        <v>1</v>
      </c>
      <c r="V453" s="351" t="s">
        <v>3347</v>
      </c>
      <c r="W453" s="32">
        <v>0</v>
      </c>
      <c r="X453" s="32">
        <v>0</v>
      </c>
      <c r="Y453" s="374"/>
      <c r="Z453" s="448"/>
      <c r="AA453" s="448"/>
      <c r="AB453" s="448"/>
      <c r="AC453" s="448"/>
      <c r="AD453" s="448"/>
      <c r="AE453" s="448"/>
      <c r="AF453" s="9">
        <f t="shared" si="68"/>
        <v>5</v>
      </c>
      <c r="AG453" s="9">
        <f t="shared" si="69"/>
        <v>5</v>
      </c>
      <c r="AH453" s="29">
        <f>+AF453/AG453</f>
        <v>1</v>
      </c>
      <c r="AI453" s="29">
        <f>+AF453/F453</f>
        <v>0.5</v>
      </c>
      <c r="AJ453" s="9" t="s">
        <v>4072</v>
      </c>
    </row>
    <row r="454" spans="1:36" ht="15.75" hidden="1" customHeight="1" x14ac:dyDescent="0.25">
      <c r="A454" s="9">
        <v>478</v>
      </c>
      <c r="B454" s="9" t="s">
        <v>828</v>
      </c>
      <c r="C454" s="9" t="s">
        <v>829</v>
      </c>
      <c r="D454" s="9" t="s">
        <v>16</v>
      </c>
      <c r="E454" s="327" t="s">
        <v>837</v>
      </c>
      <c r="F454" s="171">
        <v>1</v>
      </c>
      <c r="G454" s="168" t="s">
        <v>18</v>
      </c>
      <c r="H454" s="168">
        <v>76</v>
      </c>
      <c r="I454" s="168">
        <v>76</v>
      </c>
      <c r="J454" s="327" t="s">
        <v>26</v>
      </c>
      <c r="K454" s="168">
        <v>363</v>
      </c>
      <c r="L454" s="168">
        <v>362</v>
      </c>
      <c r="M454" s="327" t="s">
        <v>26</v>
      </c>
      <c r="N454" s="168">
        <v>413</v>
      </c>
      <c r="O454" s="168">
        <v>413</v>
      </c>
      <c r="P454" s="327"/>
      <c r="Q454" s="168">
        <v>190</v>
      </c>
      <c r="R454" s="168">
        <v>190</v>
      </c>
      <c r="S454" s="327" t="s">
        <v>26</v>
      </c>
      <c r="T454" s="169">
        <v>439</v>
      </c>
      <c r="U454" s="170">
        <v>439</v>
      </c>
      <c r="V454" s="83" t="s">
        <v>26</v>
      </c>
      <c r="W454" s="32">
        <v>325</v>
      </c>
      <c r="X454" s="32">
        <v>325</v>
      </c>
      <c r="Y454" s="374"/>
      <c r="Z454" s="448"/>
      <c r="AA454" s="448"/>
      <c r="AB454" s="448"/>
      <c r="AC454" s="448"/>
      <c r="AD454" s="448"/>
      <c r="AE454" s="448"/>
      <c r="AF454" s="9">
        <f t="shared" si="68"/>
        <v>1806</v>
      </c>
      <c r="AG454" s="9">
        <f t="shared" si="69"/>
        <v>1805</v>
      </c>
      <c r="AH454" s="26">
        <f t="shared" ref="AH454:AH479" si="70">AF454/AG454</f>
        <v>1.0005540166204987</v>
      </c>
      <c r="AI454" s="26">
        <f t="shared" ref="AI454:AI479" si="71">+AH454/F454</f>
        <v>1.0005540166204987</v>
      </c>
      <c r="AJ454" s="9" t="s">
        <v>4072</v>
      </c>
    </row>
    <row r="455" spans="1:36" ht="15.75" hidden="1" customHeight="1" x14ac:dyDescent="0.25">
      <c r="A455" s="9">
        <v>479</v>
      </c>
      <c r="B455" s="9" t="s">
        <v>828</v>
      </c>
      <c r="C455" s="9" t="s">
        <v>829</v>
      </c>
      <c r="D455" s="9" t="s">
        <v>16</v>
      </c>
      <c r="E455" s="327" t="s">
        <v>838</v>
      </c>
      <c r="F455" s="171">
        <v>1</v>
      </c>
      <c r="G455" s="168" t="s">
        <v>18</v>
      </c>
      <c r="H455" s="168">
        <v>2</v>
      </c>
      <c r="I455" s="168">
        <v>2</v>
      </c>
      <c r="J455" s="327" t="s">
        <v>26</v>
      </c>
      <c r="K455" s="168">
        <v>3</v>
      </c>
      <c r="L455" s="168">
        <v>3</v>
      </c>
      <c r="M455" s="327" t="s">
        <v>26</v>
      </c>
      <c r="N455" s="168">
        <v>3</v>
      </c>
      <c r="O455" s="168">
        <v>3</v>
      </c>
      <c r="P455" s="327"/>
      <c r="Q455" s="168">
        <v>4</v>
      </c>
      <c r="R455" s="168">
        <v>4</v>
      </c>
      <c r="S455" s="327" t="s">
        <v>26</v>
      </c>
      <c r="T455" s="169">
        <v>0</v>
      </c>
      <c r="U455" s="170">
        <v>0</v>
      </c>
      <c r="V455" s="83" t="s">
        <v>26</v>
      </c>
      <c r="W455" s="32">
        <v>16</v>
      </c>
      <c r="X455" s="32">
        <v>16</v>
      </c>
      <c r="Y455" s="374"/>
      <c r="Z455" s="448"/>
      <c r="AA455" s="448"/>
      <c r="AB455" s="448"/>
      <c r="AC455" s="448"/>
      <c r="AD455" s="448"/>
      <c r="AE455" s="448"/>
      <c r="AF455" s="9">
        <f t="shared" si="68"/>
        <v>28</v>
      </c>
      <c r="AG455" s="9">
        <f t="shared" si="69"/>
        <v>28</v>
      </c>
      <c r="AH455" s="26">
        <f t="shared" si="70"/>
        <v>1</v>
      </c>
      <c r="AI455" s="26">
        <f t="shared" si="71"/>
        <v>1</v>
      </c>
      <c r="AJ455" s="9" t="s">
        <v>4072</v>
      </c>
    </row>
    <row r="456" spans="1:36" ht="15.75" hidden="1" customHeight="1" x14ac:dyDescent="0.25">
      <c r="A456" s="9">
        <v>480</v>
      </c>
      <c r="B456" s="9" t="s">
        <v>828</v>
      </c>
      <c r="C456" s="9" t="s">
        <v>839</v>
      </c>
      <c r="D456" s="9" t="s">
        <v>16</v>
      </c>
      <c r="E456" s="326" t="s">
        <v>840</v>
      </c>
      <c r="F456" s="171">
        <v>1</v>
      </c>
      <c r="G456" s="168" t="s">
        <v>18</v>
      </c>
      <c r="H456" s="168">
        <v>31</v>
      </c>
      <c r="I456" s="168">
        <v>31</v>
      </c>
      <c r="J456" s="327" t="s">
        <v>841</v>
      </c>
      <c r="K456" s="168">
        <v>35</v>
      </c>
      <c r="L456" s="168">
        <v>35</v>
      </c>
      <c r="M456" s="326" t="s">
        <v>841</v>
      </c>
      <c r="N456" s="168">
        <v>45</v>
      </c>
      <c r="O456" s="168">
        <v>45</v>
      </c>
      <c r="P456" s="327" t="s">
        <v>841</v>
      </c>
      <c r="Q456" s="168">
        <v>40</v>
      </c>
      <c r="R456" s="168">
        <v>40</v>
      </c>
      <c r="S456" s="327"/>
      <c r="T456" s="460">
        <v>52</v>
      </c>
      <c r="U456" s="168">
        <v>52</v>
      </c>
      <c r="V456" s="351" t="s">
        <v>3348</v>
      </c>
      <c r="W456" s="16">
        <v>44</v>
      </c>
      <c r="X456" s="16">
        <v>44</v>
      </c>
      <c r="Y456" s="374"/>
      <c r="Z456" s="448"/>
      <c r="AA456" s="448"/>
      <c r="AB456" s="448"/>
      <c r="AC456" s="448"/>
      <c r="AD456" s="448"/>
      <c r="AE456" s="448"/>
      <c r="AF456" s="9">
        <f t="shared" si="68"/>
        <v>247</v>
      </c>
      <c r="AG456" s="9">
        <f t="shared" si="69"/>
        <v>247</v>
      </c>
      <c r="AH456" s="26">
        <f t="shared" si="70"/>
        <v>1</v>
      </c>
      <c r="AI456" s="26">
        <f t="shared" si="71"/>
        <v>1</v>
      </c>
      <c r="AJ456" s="9" t="s">
        <v>4072</v>
      </c>
    </row>
    <row r="457" spans="1:36" ht="15.75" hidden="1" customHeight="1" x14ac:dyDescent="0.25">
      <c r="A457" s="9">
        <v>481</v>
      </c>
      <c r="B457" s="9" t="s">
        <v>828</v>
      </c>
      <c r="C457" s="9" t="s">
        <v>839</v>
      </c>
      <c r="D457" s="9" t="s">
        <v>16</v>
      </c>
      <c r="E457" s="326" t="s">
        <v>842</v>
      </c>
      <c r="F457" s="171">
        <v>1</v>
      </c>
      <c r="G457" s="168" t="s">
        <v>18</v>
      </c>
      <c r="H457" s="168">
        <v>225</v>
      </c>
      <c r="I457" s="168">
        <v>225</v>
      </c>
      <c r="J457" s="327" t="s">
        <v>843</v>
      </c>
      <c r="K457" s="168">
        <v>308</v>
      </c>
      <c r="L457" s="168">
        <v>308</v>
      </c>
      <c r="M457" s="326" t="s">
        <v>843</v>
      </c>
      <c r="N457" s="168">
        <v>423</v>
      </c>
      <c r="O457" s="168">
        <v>423</v>
      </c>
      <c r="P457" s="327" t="s">
        <v>293</v>
      </c>
      <c r="Q457" s="168">
        <v>200</v>
      </c>
      <c r="R457" s="168">
        <v>200</v>
      </c>
      <c r="S457" s="327"/>
      <c r="T457" s="460">
        <v>384</v>
      </c>
      <c r="U457" s="168">
        <v>384</v>
      </c>
      <c r="V457" s="351" t="s">
        <v>3349</v>
      </c>
      <c r="W457" s="16">
        <v>418</v>
      </c>
      <c r="X457" s="16">
        <v>418</v>
      </c>
      <c r="Y457" s="374"/>
      <c r="Z457" s="448"/>
      <c r="AA457" s="448"/>
      <c r="AB457" s="448"/>
      <c r="AC457" s="448"/>
      <c r="AD457" s="448"/>
      <c r="AE457" s="448"/>
      <c r="AF457" s="9">
        <f t="shared" si="68"/>
        <v>1958</v>
      </c>
      <c r="AG457" s="9">
        <f t="shared" si="69"/>
        <v>1958</v>
      </c>
      <c r="AH457" s="26">
        <f t="shared" si="70"/>
        <v>1</v>
      </c>
      <c r="AI457" s="26">
        <f t="shared" si="71"/>
        <v>1</v>
      </c>
      <c r="AJ457" s="9" t="s">
        <v>4072</v>
      </c>
    </row>
    <row r="458" spans="1:36" ht="15.75" hidden="1" customHeight="1" x14ac:dyDescent="0.25">
      <c r="A458" s="9">
        <v>482</v>
      </c>
      <c r="B458" s="9" t="s">
        <v>828</v>
      </c>
      <c r="C458" s="9" t="s">
        <v>839</v>
      </c>
      <c r="D458" s="9" t="s">
        <v>16</v>
      </c>
      <c r="E458" s="326" t="s">
        <v>844</v>
      </c>
      <c r="F458" s="171">
        <v>1</v>
      </c>
      <c r="G458" s="168" t="s">
        <v>18</v>
      </c>
      <c r="H458" s="168">
        <v>29</v>
      </c>
      <c r="I458" s="168">
        <v>29</v>
      </c>
      <c r="J458" s="327" t="s">
        <v>845</v>
      </c>
      <c r="K458" s="168">
        <v>19</v>
      </c>
      <c r="L458" s="168">
        <v>19</v>
      </c>
      <c r="M458" s="326" t="s">
        <v>845</v>
      </c>
      <c r="N458" s="168">
        <v>20</v>
      </c>
      <c r="O458" s="168">
        <v>20</v>
      </c>
      <c r="P458" s="327" t="s">
        <v>867</v>
      </c>
      <c r="Q458" s="168">
        <v>20</v>
      </c>
      <c r="R458" s="168">
        <v>20</v>
      </c>
      <c r="S458" s="327"/>
      <c r="T458" s="460">
        <v>17</v>
      </c>
      <c r="U458" s="168">
        <v>17</v>
      </c>
      <c r="V458" s="351" t="s">
        <v>3350</v>
      </c>
      <c r="W458" s="16">
        <v>25</v>
      </c>
      <c r="X458" s="16">
        <v>25</v>
      </c>
      <c r="Y458" s="374"/>
      <c r="Z458" s="448"/>
      <c r="AA458" s="448"/>
      <c r="AB458" s="448"/>
      <c r="AC458" s="448"/>
      <c r="AD458" s="448"/>
      <c r="AE458" s="448"/>
      <c r="AF458" s="9">
        <f t="shared" si="68"/>
        <v>130</v>
      </c>
      <c r="AG458" s="9">
        <f t="shared" si="69"/>
        <v>130</v>
      </c>
      <c r="AH458" s="26">
        <f t="shared" si="70"/>
        <v>1</v>
      </c>
      <c r="AI458" s="26">
        <f t="shared" si="71"/>
        <v>1</v>
      </c>
      <c r="AJ458" s="9" t="s">
        <v>4072</v>
      </c>
    </row>
    <row r="459" spans="1:36" ht="15.75" hidden="1" customHeight="1" x14ac:dyDescent="0.25">
      <c r="A459" s="9">
        <v>483</v>
      </c>
      <c r="B459" s="9" t="s">
        <v>828</v>
      </c>
      <c r="C459" s="9" t="s">
        <v>839</v>
      </c>
      <c r="D459" s="9" t="s">
        <v>16</v>
      </c>
      <c r="E459" s="326" t="s">
        <v>846</v>
      </c>
      <c r="F459" s="171">
        <v>1</v>
      </c>
      <c r="G459" s="168" t="s">
        <v>18</v>
      </c>
      <c r="H459" s="168">
        <v>64</v>
      </c>
      <c r="I459" s="168">
        <v>64</v>
      </c>
      <c r="J459" s="327" t="s">
        <v>847</v>
      </c>
      <c r="K459" s="168">
        <v>74</v>
      </c>
      <c r="L459" s="168">
        <v>74</v>
      </c>
      <c r="M459" s="326" t="s">
        <v>847</v>
      </c>
      <c r="N459" s="168">
        <v>26</v>
      </c>
      <c r="O459" s="168">
        <v>26</v>
      </c>
      <c r="P459" s="327" t="s">
        <v>298</v>
      </c>
      <c r="Q459" s="168">
        <v>80</v>
      </c>
      <c r="R459" s="168">
        <v>80</v>
      </c>
      <c r="S459" s="327"/>
      <c r="T459" s="168">
        <v>32</v>
      </c>
      <c r="U459" s="168">
        <v>32</v>
      </c>
      <c r="V459" s="351" t="s">
        <v>3351</v>
      </c>
      <c r="W459" s="16">
        <v>43</v>
      </c>
      <c r="X459" s="16">
        <v>43</v>
      </c>
      <c r="Y459" s="448"/>
      <c r="Z459" s="448"/>
      <c r="AA459" s="448"/>
      <c r="AB459" s="448"/>
      <c r="AC459" s="448"/>
      <c r="AD459" s="448"/>
      <c r="AE459" s="448"/>
      <c r="AF459" s="9">
        <f t="shared" si="68"/>
        <v>319</v>
      </c>
      <c r="AG459" s="9">
        <f t="shared" si="69"/>
        <v>319</v>
      </c>
      <c r="AH459" s="26">
        <f t="shared" si="70"/>
        <v>1</v>
      </c>
      <c r="AI459" s="26">
        <f t="shared" si="71"/>
        <v>1</v>
      </c>
      <c r="AJ459" s="9" t="s">
        <v>4072</v>
      </c>
    </row>
    <row r="460" spans="1:36" ht="15.75" hidden="1" customHeight="1" x14ac:dyDescent="0.25">
      <c r="A460" s="9">
        <v>484</v>
      </c>
      <c r="B460" s="9" t="s">
        <v>828</v>
      </c>
      <c r="C460" s="9" t="s">
        <v>839</v>
      </c>
      <c r="D460" s="9" t="s">
        <v>16</v>
      </c>
      <c r="E460" s="326" t="s">
        <v>848</v>
      </c>
      <c r="F460" s="171">
        <v>1</v>
      </c>
      <c r="G460" s="168" t="s">
        <v>18</v>
      </c>
      <c r="H460" s="168">
        <v>4983</v>
      </c>
      <c r="I460" s="168">
        <v>4983</v>
      </c>
      <c r="J460" s="327" t="s">
        <v>849</v>
      </c>
      <c r="K460" s="168">
        <v>5232</v>
      </c>
      <c r="L460" s="168">
        <v>5232</v>
      </c>
      <c r="M460" s="326" t="s">
        <v>849</v>
      </c>
      <c r="N460" s="168">
        <v>5365</v>
      </c>
      <c r="O460" s="168">
        <v>6368</v>
      </c>
      <c r="P460" s="327" t="s">
        <v>2454</v>
      </c>
      <c r="Q460" s="168">
        <v>3387</v>
      </c>
      <c r="R460" s="168">
        <v>3808</v>
      </c>
      <c r="S460" s="327"/>
      <c r="T460" s="168">
        <v>5237</v>
      </c>
      <c r="U460" s="168">
        <v>6258</v>
      </c>
      <c r="V460" s="351" t="s">
        <v>3352</v>
      </c>
      <c r="W460" s="9">
        <v>5670</v>
      </c>
      <c r="X460" s="9">
        <v>6485</v>
      </c>
      <c r="AF460" s="9">
        <f t="shared" si="68"/>
        <v>29874</v>
      </c>
      <c r="AG460" s="9">
        <f t="shared" si="69"/>
        <v>33134</v>
      </c>
      <c r="AH460" s="26">
        <f t="shared" si="70"/>
        <v>0.90161163759280494</v>
      </c>
      <c r="AI460" s="26">
        <f t="shared" si="71"/>
        <v>0.90161163759280494</v>
      </c>
      <c r="AJ460" s="9" t="s">
        <v>4072</v>
      </c>
    </row>
    <row r="461" spans="1:36" ht="15.75" hidden="1" customHeight="1" x14ac:dyDescent="0.25">
      <c r="A461" s="9">
        <v>485</v>
      </c>
      <c r="B461" s="9" t="s">
        <v>828</v>
      </c>
      <c r="C461" s="9" t="s">
        <v>839</v>
      </c>
      <c r="D461" s="9" t="s">
        <v>16</v>
      </c>
      <c r="E461" s="326" t="s">
        <v>850</v>
      </c>
      <c r="F461" s="171">
        <v>1</v>
      </c>
      <c r="G461" s="168" t="s">
        <v>18</v>
      </c>
      <c r="H461" s="168">
        <v>91</v>
      </c>
      <c r="I461" s="168">
        <v>110</v>
      </c>
      <c r="J461" s="327" t="s">
        <v>851</v>
      </c>
      <c r="K461" s="172">
        <v>83</v>
      </c>
      <c r="L461" s="168">
        <v>105</v>
      </c>
      <c r="M461" s="326" t="s">
        <v>851</v>
      </c>
      <c r="N461" s="168">
        <v>113</v>
      </c>
      <c r="O461" s="168">
        <v>149</v>
      </c>
      <c r="P461" s="327"/>
      <c r="Q461" s="168">
        <v>52</v>
      </c>
      <c r="R461" s="168">
        <v>83</v>
      </c>
      <c r="S461" s="327" t="s">
        <v>3182</v>
      </c>
      <c r="T461" s="460">
        <v>128</v>
      </c>
      <c r="U461" s="168">
        <v>150</v>
      </c>
      <c r="V461" s="351" t="s">
        <v>3353</v>
      </c>
      <c r="W461" s="16">
        <v>109</v>
      </c>
      <c r="X461" s="16">
        <v>142</v>
      </c>
      <c r="Y461" s="374"/>
      <c r="Z461" s="448"/>
      <c r="AA461" s="448"/>
      <c r="AB461" s="448"/>
      <c r="AC461" s="448"/>
      <c r="AD461" s="448"/>
      <c r="AE461" s="448"/>
      <c r="AF461" s="9">
        <f t="shared" si="68"/>
        <v>576</v>
      </c>
      <c r="AG461" s="9">
        <f t="shared" si="69"/>
        <v>739</v>
      </c>
      <c r="AH461" s="26">
        <f t="shared" si="70"/>
        <v>0.77943166441136669</v>
      </c>
      <c r="AI461" s="26">
        <f t="shared" si="71"/>
        <v>0.77943166441136669</v>
      </c>
      <c r="AJ461" s="9" t="s">
        <v>4073</v>
      </c>
    </row>
    <row r="462" spans="1:36" ht="15.75" hidden="1" customHeight="1" x14ac:dyDescent="0.25">
      <c r="A462" s="9">
        <v>486</v>
      </c>
      <c r="B462" s="9" t="s">
        <v>828</v>
      </c>
      <c r="C462" s="9" t="s">
        <v>839</v>
      </c>
      <c r="D462" s="9" t="s">
        <v>16</v>
      </c>
      <c r="E462" s="326" t="s">
        <v>852</v>
      </c>
      <c r="F462" s="171">
        <v>1</v>
      </c>
      <c r="G462" s="168" t="s">
        <v>18</v>
      </c>
      <c r="H462" s="168">
        <v>45</v>
      </c>
      <c r="I462" s="168">
        <v>45</v>
      </c>
      <c r="J462" s="327" t="s">
        <v>853</v>
      </c>
      <c r="K462" s="172">
        <v>53</v>
      </c>
      <c r="L462" s="168">
        <v>53</v>
      </c>
      <c r="M462" s="326" t="s">
        <v>853</v>
      </c>
      <c r="N462" s="168">
        <v>52</v>
      </c>
      <c r="O462" s="168">
        <v>52</v>
      </c>
      <c r="P462" s="327"/>
      <c r="Q462" s="168">
        <v>21</v>
      </c>
      <c r="R462" s="168">
        <v>21</v>
      </c>
      <c r="S462" s="327" t="s">
        <v>3183</v>
      </c>
      <c r="T462" s="460">
        <v>56</v>
      </c>
      <c r="U462" s="168">
        <v>56</v>
      </c>
      <c r="V462" s="351" t="s">
        <v>3354</v>
      </c>
      <c r="W462" s="16">
        <v>27</v>
      </c>
      <c r="X462" s="16">
        <v>27</v>
      </c>
      <c r="Y462" s="374"/>
      <c r="Z462" s="448"/>
      <c r="AA462" s="448"/>
      <c r="AB462" s="448"/>
      <c r="AC462" s="448"/>
      <c r="AD462" s="448"/>
      <c r="AE462" s="448"/>
      <c r="AF462" s="9">
        <f t="shared" si="68"/>
        <v>254</v>
      </c>
      <c r="AG462" s="9">
        <f t="shared" si="69"/>
        <v>254</v>
      </c>
      <c r="AH462" s="26">
        <f t="shared" si="70"/>
        <v>1</v>
      </c>
      <c r="AI462" s="26">
        <f t="shared" si="71"/>
        <v>1</v>
      </c>
      <c r="AJ462" s="9" t="s">
        <v>4072</v>
      </c>
    </row>
    <row r="463" spans="1:36" ht="15.75" hidden="1" customHeight="1" x14ac:dyDescent="0.25">
      <c r="A463" s="9">
        <v>487</v>
      </c>
      <c r="B463" s="9" t="s">
        <v>828</v>
      </c>
      <c r="C463" s="9" t="s">
        <v>839</v>
      </c>
      <c r="D463" s="9" t="s">
        <v>16</v>
      </c>
      <c r="E463" s="326" t="s">
        <v>854</v>
      </c>
      <c r="F463" s="171">
        <v>1</v>
      </c>
      <c r="G463" s="168" t="s">
        <v>18</v>
      </c>
      <c r="H463" s="168">
        <v>4</v>
      </c>
      <c r="I463" s="168">
        <v>4</v>
      </c>
      <c r="J463" s="327" t="s">
        <v>855</v>
      </c>
      <c r="K463" s="172">
        <v>9</v>
      </c>
      <c r="L463" s="168">
        <v>9</v>
      </c>
      <c r="M463" s="326" t="s">
        <v>855</v>
      </c>
      <c r="N463" s="168">
        <v>5</v>
      </c>
      <c r="O463" s="168">
        <v>5</v>
      </c>
      <c r="P463" s="327"/>
      <c r="Q463" s="168">
        <v>0</v>
      </c>
      <c r="R463" s="168">
        <v>0</v>
      </c>
      <c r="S463" s="327" t="s">
        <v>3762</v>
      </c>
      <c r="T463" s="460">
        <v>3</v>
      </c>
      <c r="U463" s="168">
        <v>3</v>
      </c>
      <c r="V463" s="351" t="s">
        <v>3355</v>
      </c>
      <c r="W463" s="16">
        <v>0</v>
      </c>
      <c r="X463" s="16">
        <v>0</v>
      </c>
      <c r="Y463" s="374"/>
      <c r="Z463" s="448"/>
      <c r="AA463" s="448"/>
      <c r="AB463" s="448"/>
      <c r="AC463" s="448"/>
      <c r="AD463" s="448"/>
      <c r="AE463" s="448"/>
      <c r="AF463" s="9">
        <f t="shared" si="68"/>
        <v>21</v>
      </c>
      <c r="AG463" s="9">
        <f t="shared" si="69"/>
        <v>21</v>
      </c>
      <c r="AH463" s="26">
        <f t="shared" si="70"/>
        <v>1</v>
      </c>
      <c r="AI463" s="26">
        <f t="shared" si="71"/>
        <v>1</v>
      </c>
      <c r="AJ463" s="9" t="s">
        <v>4072</v>
      </c>
    </row>
    <row r="464" spans="1:36" ht="15.75" hidden="1" customHeight="1" x14ac:dyDescent="0.25">
      <c r="A464" s="9">
        <v>488</v>
      </c>
      <c r="B464" s="9" t="s">
        <v>828</v>
      </c>
      <c r="C464" s="9" t="s">
        <v>839</v>
      </c>
      <c r="D464" s="9" t="s">
        <v>16</v>
      </c>
      <c r="E464" s="326" t="s">
        <v>856</v>
      </c>
      <c r="F464" s="171">
        <v>1</v>
      </c>
      <c r="G464" s="168" t="s">
        <v>18</v>
      </c>
      <c r="H464" s="168">
        <v>465</v>
      </c>
      <c r="I464" s="168">
        <v>465</v>
      </c>
      <c r="J464" s="327" t="s">
        <v>857</v>
      </c>
      <c r="K464" s="172">
        <v>366</v>
      </c>
      <c r="L464" s="168">
        <v>366</v>
      </c>
      <c r="M464" s="326" t="s">
        <v>857</v>
      </c>
      <c r="N464" s="168">
        <v>1068</v>
      </c>
      <c r="O464" s="168">
        <v>1068</v>
      </c>
      <c r="P464" s="327"/>
      <c r="Q464" s="168">
        <v>532</v>
      </c>
      <c r="R464" s="168">
        <v>532</v>
      </c>
      <c r="S464" s="327" t="s">
        <v>857</v>
      </c>
      <c r="T464" s="460">
        <v>908</v>
      </c>
      <c r="U464" s="168">
        <v>908</v>
      </c>
      <c r="V464" s="351" t="s">
        <v>3356</v>
      </c>
      <c r="W464" s="16">
        <v>888</v>
      </c>
      <c r="X464" s="16">
        <v>888</v>
      </c>
      <c r="Y464" s="374"/>
      <c r="Z464" s="448"/>
      <c r="AA464" s="448"/>
      <c r="AB464" s="448"/>
      <c r="AC464" s="448"/>
      <c r="AD464" s="448"/>
      <c r="AE464" s="448"/>
      <c r="AF464" s="9">
        <f t="shared" si="68"/>
        <v>4227</v>
      </c>
      <c r="AG464" s="9">
        <f t="shared" si="69"/>
        <v>4227</v>
      </c>
      <c r="AH464" s="26">
        <f t="shared" si="70"/>
        <v>1</v>
      </c>
      <c r="AI464" s="26">
        <f t="shared" si="71"/>
        <v>1</v>
      </c>
      <c r="AJ464" s="9" t="s">
        <v>4072</v>
      </c>
    </row>
    <row r="465" spans="1:36" ht="15.75" hidden="1" customHeight="1" x14ac:dyDescent="0.25">
      <c r="A465" s="9">
        <v>489</v>
      </c>
      <c r="B465" s="9" t="s">
        <v>828</v>
      </c>
      <c r="C465" s="9" t="s">
        <v>839</v>
      </c>
      <c r="D465" s="9" t="s">
        <v>16</v>
      </c>
      <c r="E465" s="326" t="s">
        <v>858</v>
      </c>
      <c r="F465" s="171">
        <v>1</v>
      </c>
      <c r="G465" s="168" t="s">
        <v>18</v>
      </c>
      <c r="H465" s="168">
        <v>14</v>
      </c>
      <c r="I465" s="168">
        <v>16</v>
      </c>
      <c r="J465" s="327" t="s">
        <v>859</v>
      </c>
      <c r="K465" s="172">
        <v>22</v>
      </c>
      <c r="L465" s="168">
        <v>24</v>
      </c>
      <c r="M465" s="326" t="s">
        <v>859</v>
      </c>
      <c r="N465" s="168">
        <v>24</v>
      </c>
      <c r="O465" s="168">
        <v>24</v>
      </c>
      <c r="P465" s="327"/>
      <c r="Q465" s="168">
        <v>11</v>
      </c>
      <c r="R465" s="168">
        <v>13</v>
      </c>
      <c r="S465" s="327" t="s">
        <v>3184</v>
      </c>
      <c r="T465" s="460">
        <v>19</v>
      </c>
      <c r="U465" s="168">
        <v>19</v>
      </c>
      <c r="V465" s="351" t="s">
        <v>3357</v>
      </c>
      <c r="W465" s="16">
        <v>4</v>
      </c>
      <c r="X465" s="16">
        <v>6</v>
      </c>
      <c r="Y465" s="374"/>
      <c r="Z465" s="448"/>
      <c r="AA465" s="448"/>
      <c r="AB465" s="448"/>
      <c r="AC465" s="448"/>
      <c r="AD465" s="448"/>
      <c r="AE465" s="448"/>
      <c r="AF465" s="9">
        <f t="shared" si="68"/>
        <v>94</v>
      </c>
      <c r="AG465" s="9">
        <f t="shared" si="69"/>
        <v>102</v>
      </c>
      <c r="AH465" s="26">
        <f t="shared" si="70"/>
        <v>0.92156862745098034</v>
      </c>
      <c r="AI465" s="26">
        <f t="shared" si="71"/>
        <v>0.92156862745098034</v>
      </c>
      <c r="AJ465" s="9" t="s">
        <v>4072</v>
      </c>
    </row>
    <row r="466" spans="1:36" ht="15.75" hidden="1" customHeight="1" x14ac:dyDescent="0.25">
      <c r="A466" s="9">
        <v>490</v>
      </c>
      <c r="B466" s="9" t="s">
        <v>828</v>
      </c>
      <c r="C466" s="9" t="s">
        <v>860</v>
      </c>
      <c r="D466" s="9" t="s">
        <v>16</v>
      </c>
      <c r="E466" s="327" t="s">
        <v>3763</v>
      </c>
      <c r="F466" s="171">
        <v>1</v>
      </c>
      <c r="G466" s="168" t="s">
        <v>18</v>
      </c>
      <c r="H466" s="168">
        <v>0</v>
      </c>
      <c r="I466" s="168">
        <v>0</v>
      </c>
      <c r="J466" s="327"/>
      <c r="K466" s="168">
        <v>0</v>
      </c>
      <c r="L466" s="168">
        <v>0</v>
      </c>
      <c r="M466" s="326"/>
      <c r="N466" s="168">
        <v>3</v>
      </c>
      <c r="O466" s="168">
        <v>3</v>
      </c>
      <c r="P466" s="327"/>
      <c r="Q466" s="168">
        <v>1</v>
      </c>
      <c r="R466" s="168">
        <v>1</v>
      </c>
      <c r="S466" s="327"/>
      <c r="T466" s="460">
        <v>2</v>
      </c>
      <c r="U466" s="168">
        <v>2</v>
      </c>
      <c r="V466" s="349" t="s">
        <v>3358</v>
      </c>
      <c r="W466" s="16">
        <v>8</v>
      </c>
      <c r="X466" s="16">
        <v>8</v>
      </c>
      <c r="Y466" s="374"/>
      <c r="Z466" s="448"/>
      <c r="AA466" s="448"/>
      <c r="AB466" s="448"/>
      <c r="AC466" s="448"/>
      <c r="AD466" s="448"/>
      <c r="AE466" s="448"/>
      <c r="AF466" s="9">
        <f t="shared" si="68"/>
        <v>14</v>
      </c>
      <c r="AG466" s="9">
        <f t="shared" si="69"/>
        <v>14</v>
      </c>
      <c r="AH466" s="26">
        <f t="shared" si="70"/>
        <v>1</v>
      </c>
      <c r="AI466" s="26">
        <f t="shared" si="71"/>
        <v>1</v>
      </c>
      <c r="AJ466" s="9" t="s">
        <v>4072</v>
      </c>
    </row>
    <row r="467" spans="1:36" ht="15.75" hidden="1" customHeight="1" x14ac:dyDescent="0.25">
      <c r="A467" s="9">
        <v>491</v>
      </c>
      <c r="B467" s="9" t="s">
        <v>828</v>
      </c>
      <c r="C467" s="9" t="s">
        <v>860</v>
      </c>
      <c r="D467" s="9" t="s">
        <v>16</v>
      </c>
      <c r="E467" s="327" t="s">
        <v>3764</v>
      </c>
      <c r="F467" s="171">
        <v>1</v>
      </c>
      <c r="G467" s="168" t="s">
        <v>18</v>
      </c>
      <c r="H467" s="168">
        <v>0</v>
      </c>
      <c r="I467" s="168">
        <v>0</v>
      </c>
      <c r="J467" s="327"/>
      <c r="K467" s="168">
        <v>0</v>
      </c>
      <c r="L467" s="168">
        <v>0</v>
      </c>
      <c r="M467" s="326"/>
      <c r="N467" s="168">
        <v>261</v>
      </c>
      <c r="O467" s="168">
        <v>261</v>
      </c>
      <c r="P467" s="327"/>
      <c r="Q467" s="168">
        <v>0</v>
      </c>
      <c r="R467" s="168">
        <v>0</v>
      </c>
      <c r="S467" s="327"/>
      <c r="T467" s="460">
        <v>0</v>
      </c>
      <c r="U467" s="168">
        <v>0</v>
      </c>
      <c r="V467" s="349" t="s">
        <v>3359</v>
      </c>
      <c r="W467" s="16">
        <v>0</v>
      </c>
      <c r="X467" s="16">
        <v>0</v>
      </c>
      <c r="Y467" s="374"/>
      <c r="Z467" s="448"/>
      <c r="AA467" s="448"/>
      <c r="AB467" s="448"/>
      <c r="AC467" s="448"/>
      <c r="AD467" s="448"/>
      <c r="AE467" s="448"/>
      <c r="AF467" s="9">
        <f t="shared" si="68"/>
        <v>261</v>
      </c>
      <c r="AG467" s="9">
        <f t="shared" si="69"/>
        <v>261</v>
      </c>
      <c r="AH467" s="26">
        <f t="shared" si="70"/>
        <v>1</v>
      </c>
      <c r="AI467" s="26">
        <f t="shared" si="71"/>
        <v>1</v>
      </c>
      <c r="AJ467" s="9" t="s">
        <v>4072</v>
      </c>
    </row>
    <row r="468" spans="1:36" ht="15.75" hidden="1" customHeight="1" x14ac:dyDescent="0.25">
      <c r="A468" s="9">
        <v>492</v>
      </c>
      <c r="B468" s="9" t="s">
        <v>828</v>
      </c>
      <c r="C468" s="9" t="s">
        <v>860</v>
      </c>
      <c r="D468" s="9" t="s">
        <v>16</v>
      </c>
      <c r="E468" s="327" t="s">
        <v>3765</v>
      </c>
      <c r="F468" s="171">
        <v>1</v>
      </c>
      <c r="G468" s="168" t="s">
        <v>18</v>
      </c>
      <c r="H468" s="168">
        <v>0</v>
      </c>
      <c r="I468" s="168">
        <v>0</v>
      </c>
      <c r="J468" s="327"/>
      <c r="K468" s="168">
        <v>0</v>
      </c>
      <c r="L468" s="168">
        <v>0</v>
      </c>
      <c r="M468" s="327"/>
      <c r="N468" s="168">
        <v>735</v>
      </c>
      <c r="O468" s="168">
        <v>735</v>
      </c>
      <c r="P468" s="327"/>
      <c r="Q468" s="168">
        <v>281</v>
      </c>
      <c r="R468" s="168">
        <v>281</v>
      </c>
      <c r="S468" s="327"/>
      <c r="T468" s="460">
        <f>1596+165</f>
        <v>1761</v>
      </c>
      <c r="U468" s="168">
        <v>1761</v>
      </c>
      <c r="V468" s="350" t="s">
        <v>3360</v>
      </c>
      <c r="W468" s="16">
        <v>11416</v>
      </c>
      <c r="X468" s="16">
        <v>11416</v>
      </c>
      <c r="Y468" s="374"/>
      <c r="Z468" s="448"/>
      <c r="AA468" s="448"/>
      <c r="AB468" s="448"/>
      <c r="AC468" s="448"/>
      <c r="AD468" s="448"/>
      <c r="AE468" s="448"/>
      <c r="AF468" s="9">
        <f t="shared" si="68"/>
        <v>14193</v>
      </c>
      <c r="AG468" s="9">
        <f t="shared" si="69"/>
        <v>14193</v>
      </c>
      <c r="AH468" s="26">
        <f t="shared" si="70"/>
        <v>1</v>
      </c>
      <c r="AI468" s="26">
        <f t="shared" si="71"/>
        <v>1</v>
      </c>
      <c r="AJ468" s="9" t="s">
        <v>4072</v>
      </c>
    </row>
    <row r="469" spans="1:36" ht="15.75" hidden="1" customHeight="1" x14ac:dyDescent="0.25">
      <c r="A469" s="9">
        <v>493</v>
      </c>
      <c r="B469" s="9" t="s">
        <v>828</v>
      </c>
      <c r="C469" s="9" t="s">
        <v>860</v>
      </c>
      <c r="D469" s="9" t="s">
        <v>16</v>
      </c>
      <c r="E469" s="327" t="s">
        <v>3766</v>
      </c>
      <c r="F469" s="171">
        <v>1</v>
      </c>
      <c r="G469" s="168" t="s">
        <v>18</v>
      </c>
      <c r="H469" s="168">
        <v>2</v>
      </c>
      <c r="I469" s="168">
        <v>2</v>
      </c>
      <c r="J469" s="327"/>
      <c r="K469" s="168">
        <v>3</v>
      </c>
      <c r="L469" s="168">
        <v>3</v>
      </c>
      <c r="M469" s="327"/>
      <c r="N469" s="168">
        <v>2</v>
      </c>
      <c r="O469" s="168">
        <v>2</v>
      </c>
      <c r="P469" s="327"/>
      <c r="Q469" s="168">
        <v>0</v>
      </c>
      <c r="R469" s="168">
        <v>0</v>
      </c>
      <c r="S469" s="327"/>
      <c r="T469" s="460">
        <v>0</v>
      </c>
      <c r="U469" s="168">
        <v>0</v>
      </c>
      <c r="V469" s="349" t="s">
        <v>3361</v>
      </c>
      <c r="W469" s="16">
        <v>3</v>
      </c>
      <c r="X469" s="16">
        <v>3</v>
      </c>
      <c r="Y469" s="374"/>
      <c r="Z469" s="448"/>
      <c r="AA469" s="448"/>
      <c r="AB469" s="448"/>
      <c r="AC469" s="448"/>
      <c r="AD469" s="448"/>
      <c r="AE469" s="448"/>
      <c r="AF469" s="9">
        <f t="shared" ref="AF469:AF500" si="72">H469+K469+N469+Q469+T469+W469</f>
        <v>10</v>
      </c>
      <c r="AG469" s="9">
        <f t="shared" si="69"/>
        <v>10</v>
      </c>
      <c r="AH469" s="26">
        <f t="shared" si="70"/>
        <v>1</v>
      </c>
      <c r="AI469" s="26">
        <f t="shared" si="71"/>
        <v>1</v>
      </c>
      <c r="AJ469" s="9" t="s">
        <v>4072</v>
      </c>
    </row>
    <row r="470" spans="1:36" ht="15.75" hidden="1" customHeight="1" x14ac:dyDescent="0.25">
      <c r="A470" s="9">
        <v>494</v>
      </c>
      <c r="B470" s="9" t="s">
        <v>828</v>
      </c>
      <c r="C470" s="9" t="s">
        <v>860</v>
      </c>
      <c r="D470" s="9" t="s">
        <v>16</v>
      </c>
      <c r="E470" s="327" t="s">
        <v>3767</v>
      </c>
      <c r="F470" s="171">
        <v>1</v>
      </c>
      <c r="G470" s="168" t="s">
        <v>18</v>
      </c>
      <c r="H470" s="168">
        <v>4</v>
      </c>
      <c r="I470" s="168">
        <v>4</v>
      </c>
      <c r="J470" s="327"/>
      <c r="K470" s="168">
        <v>2</v>
      </c>
      <c r="L470" s="168">
        <v>2</v>
      </c>
      <c r="M470" s="327"/>
      <c r="N470" s="168">
        <v>0</v>
      </c>
      <c r="O470" s="168">
        <v>0</v>
      </c>
      <c r="P470" s="327"/>
      <c r="Q470" s="168">
        <v>1</v>
      </c>
      <c r="R470" s="168">
        <v>1</v>
      </c>
      <c r="S470" s="455"/>
      <c r="T470" s="460">
        <v>0</v>
      </c>
      <c r="U470" s="168">
        <v>0</v>
      </c>
      <c r="V470" s="351" t="s">
        <v>3362</v>
      </c>
      <c r="W470" s="16">
        <v>7</v>
      </c>
      <c r="X470" s="16">
        <v>7</v>
      </c>
      <c r="Y470" s="374"/>
      <c r="Z470" s="448"/>
      <c r="AA470" s="448"/>
      <c r="AB470" s="448"/>
      <c r="AC470" s="448"/>
      <c r="AD470" s="448"/>
      <c r="AE470" s="448"/>
      <c r="AF470" s="9">
        <f t="shared" si="72"/>
        <v>14</v>
      </c>
      <c r="AG470" s="9">
        <f t="shared" si="69"/>
        <v>14</v>
      </c>
      <c r="AH470" s="26">
        <f t="shared" si="70"/>
        <v>1</v>
      </c>
      <c r="AI470" s="26">
        <f t="shared" si="71"/>
        <v>1</v>
      </c>
      <c r="AJ470" s="9" t="s">
        <v>4072</v>
      </c>
    </row>
    <row r="471" spans="1:36" ht="15.75" hidden="1" customHeight="1" x14ac:dyDescent="0.25">
      <c r="A471" s="9">
        <v>495</v>
      </c>
      <c r="B471" s="9" t="s">
        <v>828</v>
      </c>
      <c r="C471" s="9" t="s">
        <v>860</v>
      </c>
      <c r="D471" s="9" t="s">
        <v>16</v>
      </c>
      <c r="E471" s="327" t="s">
        <v>3768</v>
      </c>
      <c r="F471" s="171">
        <v>1</v>
      </c>
      <c r="G471" s="168" t="s">
        <v>18</v>
      </c>
      <c r="H471" s="168">
        <v>8</v>
      </c>
      <c r="I471" s="168">
        <v>8</v>
      </c>
      <c r="J471" s="327"/>
      <c r="K471" s="168">
        <v>8</v>
      </c>
      <c r="L471" s="168">
        <v>8</v>
      </c>
      <c r="M471" s="327"/>
      <c r="N471" s="168">
        <v>10</v>
      </c>
      <c r="O471" s="168">
        <v>10</v>
      </c>
      <c r="P471" s="327"/>
      <c r="Q471" s="168">
        <v>7</v>
      </c>
      <c r="R471" s="168">
        <v>7</v>
      </c>
      <c r="S471" s="327"/>
      <c r="T471" s="460">
        <v>6</v>
      </c>
      <c r="U471" s="168">
        <v>6</v>
      </c>
      <c r="V471" s="59"/>
      <c r="W471" s="16">
        <v>5</v>
      </c>
      <c r="X471" s="16">
        <v>5</v>
      </c>
      <c r="Y471" s="374"/>
      <c r="Z471" s="448"/>
      <c r="AA471" s="448"/>
      <c r="AB471" s="448"/>
      <c r="AC471" s="448"/>
      <c r="AD471" s="448"/>
      <c r="AE471" s="448"/>
      <c r="AF471" s="9">
        <f t="shared" si="72"/>
        <v>44</v>
      </c>
      <c r="AG471" s="9">
        <f t="shared" si="69"/>
        <v>44</v>
      </c>
      <c r="AH471" s="26">
        <f t="shared" si="70"/>
        <v>1</v>
      </c>
      <c r="AI471" s="26">
        <f t="shared" si="71"/>
        <v>1</v>
      </c>
      <c r="AJ471" s="9" t="s">
        <v>4072</v>
      </c>
    </row>
    <row r="472" spans="1:36" ht="15.75" hidden="1" customHeight="1" x14ac:dyDescent="0.25">
      <c r="A472" s="9">
        <v>496</v>
      </c>
      <c r="B472" s="9" t="s">
        <v>828</v>
      </c>
      <c r="C472" s="9" t="s">
        <v>860</v>
      </c>
      <c r="D472" s="9" t="s">
        <v>16</v>
      </c>
      <c r="E472" s="327" t="s">
        <v>3769</v>
      </c>
      <c r="F472" s="171">
        <v>1</v>
      </c>
      <c r="G472" s="168" t="s">
        <v>18</v>
      </c>
      <c r="H472" s="168">
        <v>0</v>
      </c>
      <c r="I472" s="168">
        <v>0</v>
      </c>
      <c r="J472" s="327"/>
      <c r="K472" s="168">
        <v>8</v>
      </c>
      <c r="L472" s="168">
        <v>8</v>
      </c>
      <c r="M472" s="327"/>
      <c r="N472" s="168">
        <v>42</v>
      </c>
      <c r="O472" s="168">
        <v>42</v>
      </c>
      <c r="P472" s="327"/>
      <c r="Q472" s="168">
        <v>13</v>
      </c>
      <c r="R472" s="168">
        <v>13</v>
      </c>
      <c r="S472" s="327"/>
      <c r="T472" s="460">
        <v>26</v>
      </c>
      <c r="U472" s="168">
        <v>26</v>
      </c>
      <c r="V472" s="351" t="s">
        <v>3363</v>
      </c>
      <c r="W472" s="16">
        <v>22</v>
      </c>
      <c r="X472" s="16">
        <v>22</v>
      </c>
      <c r="Y472" s="374"/>
      <c r="Z472" s="448"/>
      <c r="AA472" s="448"/>
      <c r="AB472" s="448"/>
      <c r="AC472" s="448"/>
      <c r="AD472" s="448"/>
      <c r="AE472" s="448"/>
      <c r="AF472" s="9">
        <f t="shared" si="72"/>
        <v>111</v>
      </c>
      <c r="AG472" s="9">
        <f t="shared" si="69"/>
        <v>111</v>
      </c>
      <c r="AH472" s="26">
        <f t="shared" si="70"/>
        <v>1</v>
      </c>
      <c r="AI472" s="26">
        <f t="shared" si="71"/>
        <v>1</v>
      </c>
      <c r="AJ472" s="9" t="s">
        <v>4072</v>
      </c>
    </row>
    <row r="473" spans="1:36" ht="15.75" hidden="1" customHeight="1" x14ac:dyDescent="0.25">
      <c r="A473" s="9">
        <v>497</v>
      </c>
      <c r="B473" s="9" t="s">
        <v>828</v>
      </c>
      <c r="C473" s="9" t="s">
        <v>860</v>
      </c>
      <c r="D473" s="9" t="s">
        <v>16</v>
      </c>
      <c r="E473" s="327" t="s">
        <v>3770</v>
      </c>
      <c r="F473" s="171">
        <v>1</v>
      </c>
      <c r="G473" s="168" t="s">
        <v>18</v>
      </c>
      <c r="H473" s="168">
        <v>0</v>
      </c>
      <c r="I473" s="168">
        <v>0</v>
      </c>
      <c r="J473" s="327"/>
      <c r="K473" s="168">
        <v>1</v>
      </c>
      <c r="L473" s="168">
        <v>1</v>
      </c>
      <c r="M473" s="327"/>
      <c r="N473" s="168">
        <v>2</v>
      </c>
      <c r="O473" s="168">
        <v>2</v>
      </c>
      <c r="P473" s="327"/>
      <c r="Q473" s="168">
        <v>2</v>
      </c>
      <c r="R473" s="168">
        <v>2</v>
      </c>
      <c r="S473" s="327"/>
      <c r="T473" s="460">
        <v>1</v>
      </c>
      <c r="U473" s="168">
        <v>1</v>
      </c>
      <c r="V473" s="351" t="s">
        <v>3364</v>
      </c>
      <c r="W473" s="16">
        <v>0</v>
      </c>
      <c r="X473" s="16">
        <v>0</v>
      </c>
      <c r="Y473" s="374"/>
      <c r="Z473" s="448"/>
      <c r="AA473" s="448"/>
      <c r="AB473" s="448"/>
      <c r="AC473" s="448"/>
      <c r="AD473" s="448"/>
      <c r="AE473" s="448"/>
      <c r="AF473" s="9">
        <f t="shared" si="72"/>
        <v>6</v>
      </c>
      <c r="AG473" s="9">
        <f t="shared" si="69"/>
        <v>6</v>
      </c>
      <c r="AH473" s="26">
        <f t="shared" si="70"/>
        <v>1</v>
      </c>
      <c r="AI473" s="26">
        <f t="shared" si="71"/>
        <v>1</v>
      </c>
      <c r="AJ473" s="9" t="s">
        <v>4072</v>
      </c>
    </row>
    <row r="474" spans="1:36" ht="15.75" hidden="1" customHeight="1" x14ac:dyDescent="0.25">
      <c r="A474" s="9">
        <v>498</v>
      </c>
      <c r="B474" s="9" t="s">
        <v>828</v>
      </c>
      <c r="C474" s="9" t="s">
        <v>860</v>
      </c>
      <c r="D474" s="9" t="s">
        <v>16</v>
      </c>
      <c r="E474" s="327" t="s">
        <v>3771</v>
      </c>
      <c r="F474" s="171">
        <v>1</v>
      </c>
      <c r="G474" s="168" t="s">
        <v>18</v>
      </c>
      <c r="H474" s="168">
        <v>56</v>
      </c>
      <c r="I474" s="168">
        <v>56</v>
      </c>
      <c r="J474" s="327"/>
      <c r="K474" s="168">
        <v>53</v>
      </c>
      <c r="L474" s="168">
        <v>53</v>
      </c>
      <c r="M474" s="327"/>
      <c r="N474" s="168">
        <v>53</v>
      </c>
      <c r="O474" s="168">
        <v>53</v>
      </c>
      <c r="P474" s="327"/>
      <c r="Q474" s="168">
        <v>24</v>
      </c>
      <c r="R474" s="168">
        <v>24</v>
      </c>
      <c r="S474" s="327"/>
      <c r="T474" s="460">
        <v>65</v>
      </c>
      <c r="U474" s="168">
        <v>65</v>
      </c>
      <c r="V474" s="351" t="s">
        <v>3365</v>
      </c>
      <c r="W474" s="16">
        <v>73</v>
      </c>
      <c r="X474" s="16">
        <v>73</v>
      </c>
      <c r="Y474" s="374"/>
      <c r="Z474" s="448"/>
      <c r="AA474" s="448"/>
      <c r="AB474" s="448"/>
      <c r="AC474" s="448"/>
      <c r="AD474" s="448"/>
      <c r="AE474" s="448"/>
      <c r="AF474" s="9">
        <f t="shared" si="72"/>
        <v>324</v>
      </c>
      <c r="AG474" s="9">
        <f t="shared" si="69"/>
        <v>324</v>
      </c>
      <c r="AH474" s="26">
        <f t="shared" si="70"/>
        <v>1</v>
      </c>
      <c r="AI474" s="26">
        <f t="shared" si="71"/>
        <v>1</v>
      </c>
      <c r="AJ474" s="9" t="s">
        <v>4072</v>
      </c>
    </row>
    <row r="475" spans="1:36" ht="15.75" hidden="1" customHeight="1" x14ac:dyDescent="0.25">
      <c r="A475" s="9">
        <v>499</v>
      </c>
      <c r="B475" s="9" t="s">
        <v>828</v>
      </c>
      <c r="C475" s="9" t="s">
        <v>860</v>
      </c>
      <c r="D475" s="9" t="s">
        <v>16</v>
      </c>
      <c r="E475" s="327" t="s">
        <v>3772</v>
      </c>
      <c r="F475" s="171">
        <v>1</v>
      </c>
      <c r="G475" s="168" t="s">
        <v>18</v>
      </c>
      <c r="H475" s="168">
        <v>26</v>
      </c>
      <c r="I475" s="168">
        <v>26</v>
      </c>
      <c r="J475" s="327"/>
      <c r="K475" s="168">
        <v>192</v>
      </c>
      <c r="L475" s="168">
        <v>192</v>
      </c>
      <c r="M475" s="327"/>
      <c r="N475" s="168">
        <v>132</v>
      </c>
      <c r="O475" s="168">
        <v>132</v>
      </c>
      <c r="P475" s="327"/>
      <c r="Q475" s="168">
        <v>120</v>
      </c>
      <c r="R475" s="168">
        <v>120</v>
      </c>
      <c r="S475" s="327"/>
      <c r="T475" s="168">
        <v>276</v>
      </c>
      <c r="U475" s="168">
        <v>276</v>
      </c>
      <c r="V475" s="351" t="s">
        <v>3366</v>
      </c>
      <c r="W475" s="9">
        <v>267</v>
      </c>
      <c r="X475" s="9">
        <v>267</v>
      </c>
      <c r="AF475" s="9">
        <f t="shared" si="72"/>
        <v>1013</v>
      </c>
      <c r="AG475" s="9">
        <f t="shared" si="69"/>
        <v>1013</v>
      </c>
      <c r="AH475" s="26">
        <f t="shared" si="70"/>
        <v>1</v>
      </c>
      <c r="AI475" s="26">
        <f t="shared" si="71"/>
        <v>1</v>
      </c>
      <c r="AJ475" s="9" t="s">
        <v>4072</v>
      </c>
    </row>
    <row r="476" spans="1:36" ht="15.75" hidden="1" customHeight="1" x14ac:dyDescent="0.25">
      <c r="A476" s="9">
        <v>500</v>
      </c>
      <c r="B476" s="9" t="s">
        <v>828</v>
      </c>
      <c r="C476" s="9" t="s">
        <v>860</v>
      </c>
      <c r="D476" s="9" t="s">
        <v>16</v>
      </c>
      <c r="E476" s="327" t="s">
        <v>3773</v>
      </c>
      <c r="F476" s="171">
        <v>1</v>
      </c>
      <c r="G476" s="168" t="s">
        <v>18</v>
      </c>
      <c r="H476" s="168">
        <v>2</v>
      </c>
      <c r="I476" s="168">
        <v>2</v>
      </c>
      <c r="J476" s="327"/>
      <c r="K476" s="168">
        <v>1</v>
      </c>
      <c r="L476" s="168">
        <v>1</v>
      </c>
      <c r="M476" s="327"/>
      <c r="N476" s="168">
        <v>1</v>
      </c>
      <c r="O476" s="168">
        <v>1</v>
      </c>
      <c r="P476" s="327"/>
      <c r="Q476" s="168">
        <v>1</v>
      </c>
      <c r="R476" s="168">
        <v>1</v>
      </c>
      <c r="S476" s="327"/>
      <c r="T476" s="460">
        <v>2</v>
      </c>
      <c r="U476" s="168">
        <v>2</v>
      </c>
      <c r="V476" s="351" t="s">
        <v>3367</v>
      </c>
      <c r="W476" s="16">
        <v>1</v>
      </c>
      <c r="X476" s="16">
        <v>1</v>
      </c>
      <c r="Y476" s="374"/>
      <c r="Z476" s="448"/>
      <c r="AA476" s="448"/>
      <c r="AB476" s="448"/>
      <c r="AC476" s="448"/>
      <c r="AD476" s="448"/>
      <c r="AE476" s="448"/>
      <c r="AF476" s="9">
        <f t="shared" si="72"/>
        <v>8</v>
      </c>
      <c r="AG476" s="9">
        <f t="shared" si="69"/>
        <v>8</v>
      </c>
      <c r="AH476" s="26">
        <f t="shared" si="70"/>
        <v>1</v>
      </c>
      <c r="AI476" s="26">
        <f t="shared" si="71"/>
        <v>1</v>
      </c>
      <c r="AJ476" s="9" t="s">
        <v>4072</v>
      </c>
    </row>
    <row r="477" spans="1:36" ht="15.75" hidden="1" customHeight="1" x14ac:dyDescent="0.25">
      <c r="A477" s="9">
        <v>501</v>
      </c>
      <c r="B477" s="9" t="s">
        <v>828</v>
      </c>
      <c r="C477" s="9" t="s">
        <v>860</v>
      </c>
      <c r="D477" s="9" t="s">
        <v>16</v>
      </c>
      <c r="E477" s="327" t="s">
        <v>3774</v>
      </c>
      <c r="F477" s="171">
        <v>1</v>
      </c>
      <c r="G477" s="168" t="s">
        <v>18</v>
      </c>
      <c r="H477" s="168">
        <v>5</v>
      </c>
      <c r="I477" s="168">
        <v>5</v>
      </c>
      <c r="J477" s="327"/>
      <c r="K477" s="168">
        <v>20</v>
      </c>
      <c r="L477" s="168">
        <v>20</v>
      </c>
      <c r="M477" s="327"/>
      <c r="N477" s="168">
        <v>26</v>
      </c>
      <c r="O477" s="168">
        <v>26</v>
      </c>
      <c r="P477" s="327"/>
      <c r="Q477" s="168">
        <v>17</v>
      </c>
      <c r="R477" s="168">
        <v>17</v>
      </c>
      <c r="S477" s="327"/>
      <c r="T477" s="460">
        <v>37</v>
      </c>
      <c r="U477" s="168">
        <v>37</v>
      </c>
      <c r="V477" s="351" t="s">
        <v>3368</v>
      </c>
      <c r="W477" s="16">
        <v>45</v>
      </c>
      <c r="X477" s="16">
        <v>45</v>
      </c>
      <c r="Y477" s="374"/>
      <c r="Z477" s="448"/>
      <c r="AA477" s="448"/>
      <c r="AB477" s="448"/>
      <c r="AC477" s="448"/>
      <c r="AD477" s="448"/>
      <c r="AE477" s="448"/>
      <c r="AF477" s="9">
        <f t="shared" si="72"/>
        <v>150</v>
      </c>
      <c r="AG477" s="9">
        <f t="shared" si="69"/>
        <v>150</v>
      </c>
      <c r="AH477" s="26">
        <f t="shared" si="70"/>
        <v>1</v>
      </c>
      <c r="AI477" s="26">
        <f t="shared" si="71"/>
        <v>1</v>
      </c>
      <c r="AJ477" s="9" t="s">
        <v>4072</v>
      </c>
    </row>
    <row r="478" spans="1:36" ht="15.75" hidden="1" customHeight="1" x14ac:dyDescent="0.25">
      <c r="A478" s="9">
        <v>502</v>
      </c>
      <c r="B478" s="9" t="s">
        <v>828</v>
      </c>
      <c r="C478" s="9" t="s">
        <v>860</v>
      </c>
      <c r="D478" s="9" t="s">
        <v>16</v>
      </c>
      <c r="E478" s="327" t="s">
        <v>3775</v>
      </c>
      <c r="F478" s="171">
        <v>1</v>
      </c>
      <c r="G478" s="168" t="s">
        <v>18</v>
      </c>
      <c r="H478" s="168">
        <v>33</v>
      </c>
      <c r="I478" s="168">
        <v>33</v>
      </c>
      <c r="J478" s="327"/>
      <c r="K478" s="168">
        <v>26</v>
      </c>
      <c r="L478" s="168">
        <v>26</v>
      </c>
      <c r="M478" s="327"/>
      <c r="N478" s="168">
        <v>31</v>
      </c>
      <c r="O478" s="168">
        <v>31</v>
      </c>
      <c r="P478" s="327"/>
      <c r="Q478" s="168">
        <v>13</v>
      </c>
      <c r="R478" s="168">
        <v>13</v>
      </c>
      <c r="S478" s="327"/>
      <c r="T478" s="460">
        <v>27</v>
      </c>
      <c r="U478" s="168">
        <v>27</v>
      </c>
      <c r="V478" s="351" t="s">
        <v>3369</v>
      </c>
      <c r="W478" s="8">
        <v>31</v>
      </c>
      <c r="X478" s="8">
        <v>31</v>
      </c>
      <c r="AF478" s="9">
        <f t="shared" si="72"/>
        <v>161</v>
      </c>
      <c r="AG478" s="9">
        <f t="shared" si="69"/>
        <v>161</v>
      </c>
      <c r="AH478" s="26">
        <f t="shared" si="70"/>
        <v>1</v>
      </c>
      <c r="AI478" s="26">
        <f t="shared" si="71"/>
        <v>1</v>
      </c>
      <c r="AJ478" s="9" t="s">
        <v>4072</v>
      </c>
    </row>
    <row r="479" spans="1:36" ht="15.75" hidden="1" customHeight="1" x14ac:dyDescent="0.25">
      <c r="A479" s="9">
        <v>503</v>
      </c>
      <c r="B479" s="9" t="s">
        <v>828</v>
      </c>
      <c r="C479" s="9" t="s">
        <v>860</v>
      </c>
      <c r="D479" s="9" t="s">
        <v>16</v>
      </c>
      <c r="E479" s="327" t="s">
        <v>3776</v>
      </c>
      <c r="F479" s="171">
        <v>1</v>
      </c>
      <c r="G479" s="168" t="s">
        <v>18</v>
      </c>
      <c r="H479" s="168">
        <v>17</v>
      </c>
      <c r="I479" s="168">
        <v>17</v>
      </c>
      <c r="J479" s="327"/>
      <c r="K479" s="168">
        <v>23</v>
      </c>
      <c r="L479" s="168">
        <v>23</v>
      </c>
      <c r="M479" s="327"/>
      <c r="N479" s="168">
        <v>47</v>
      </c>
      <c r="O479" s="168">
        <v>47</v>
      </c>
      <c r="P479" s="327"/>
      <c r="Q479" s="168">
        <v>12</v>
      </c>
      <c r="R479" s="168">
        <v>12</v>
      </c>
      <c r="S479" s="327">
        <v>8119796341</v>
      </c>
      <c r="T479" s="460">
        <v>29</v>
      </c>
      <c r="U479" s="168">
        <v>29</v>
      </c>
      <c r="V479" s="351" t="s">
        <v>3370</v>
      </c>
      <c r="W479" s="8">
        <v>57</v>
      </c>
      <c r="X479" s="8">
        <v>57</v>
      </c>
      <c r="AF479" s="9">
        <f t="shared" si="72"/>
        <v>185</v>
      </c>
      <c r="AG479" s="9">
        <f t="shared" si="69"/>
        <v>185</v>
      </c>
      <c r="AH479" s="26">
        <f t="shared" si="70"/>
        <v>1</v>
      </c>
      <c r="AI479" s="26">
        <f t="shared" si="71"/>
        <v>1</v>
      </c>
      <c r="AJ479" s="9" t="s">
        <v>4072</v>
      </c>
    </row>
    <row r="480" spans="1:36" ht="15.75" hidden="1" customHeight="1" x14ac:dyDescent="0.25">
      <c r="A480" s="9">
        <v>504</v>
      </c>
      <c r="B480" s="9" t="s">
        <v>828</v>
      </c>
      <c r="C480" s="9" t="s">
        <v>862</v>
      </c>
      <c r="D480" s="9" t="s">
        <v>16</v>
      </c>
      <c r="E480" s="327" t="s">
        <v>863</v>
      </c>
      <c r="F480" s="168">
        <v>10</v>
      </c>
      <c r="G480" s="168" t="s">
        <v>293</v>
      </c>
      <c r="H480" s="168">
        <v>0</v>
      </c>
      <c r="I480" s="168">
        <v>0</v>
      </c>
      <c r="J480" s="327" t="s">
        <v>26</v>
      </c>
      <c r="K480" s="168">
        <v>0</v>
      </c>
      <c r="L480" s="168">
        <v>3</v>
      </c>
      <c r="M480" s="327"/>
      <c r="N480" s="173">
        <v>1</v>
      </c>
      <c r="O480" s="168">
        <v>3</v>
      </c>
      <c r="P480" s="327"/>
      <c r="Q480" s="168">
        <v>1</v>
      </c>
      <c r="R480" s="168">
        <v>0</v>
      </c>
      <c r="S480" s="327"/>
      <c r="T480" s="169">
        <v>1</v>
      </c>
      <c r="U480" s="168">
        <v>0</v>
      </c>
      <c r="V480" s="347"/>
      <c r="W480" s="64">
        <v>2</v>
      </c>
      <c r="X480" s="64">
        <v>1</v>
      </c>
      <c r="AF480" s="9">
        <f t="shared" si="72"/>
        <v>5</v>
      </c>
      <c r="AG480" s="9">
        <f t="shared" si="69"/>
        <v>7</v>
      </c>
      <c r="AH480" s="26">
        <f t="shared" ref="AH480:AH491" si="73">+AF480/AG480</f>
        <v>0.7142857142857143</v>
      </c>
      <c r="AI480" s="26">
        <f t="shared" ref="AI480:AI485" si="74">+AF480/F480</f>
        <v>0.5</v>
      </c>
      <c r="AJ480" s="9" t="s">
        <v>4073</v>
      </c>
    </row>
    <row r="481" spans="1:36" ht="15.75" hidden="1" customHeight="1" x14ac:dyDescent="0.25">
      <c r="A481" s="9">
        <v>505</v>
      </c>
      <c r="B481" s="9" t="s">
        <v>828</v>
      </c>
      <c r="C481" s="9" t="s">
        <v>862</v>
      </c>
      <c r="D481" s="9" t="s">
        <v>16</v>
      </c>
      <c r="E481" s="327" t="s">
        <v>864</v>
      </c>
      <c r="F481" s="168">
        <v>60</v>
      </c>
      <c r="G481" s="168" t="s">
        <v>298</v>
      </c>
      <c r="H481" s="168">
        <v>0</v>
      </c>
      <c r="I481" s="168">
        <v>10</v>
      </c>
      <c r="J481" s="327"/>
      <c r="K481" s="168">
        <v>0</v>
      </c>
      <c r="L481" s="168">
        <v>10</v>
      </c>
      <c r="M481" s="327"/>
      <c r="N481" s="173">
        <v>4</v>
      </c>
      <c r="O481" s="173">
        <v>10</v>
      </c>
      <c r="P481" s="327"/>
      <c r="Q481" s="168">
        <v>10</v>
      </c>
      <c r="R481" s="168">
        <v>0</v>
      </c>
      <c r="S481" s="327"/>
      <c r="T481" s="169">
        <v>1</v>
      </c>
      <c r="U481" s="168">
        <v>0</v>
      </c>
      <c r="V481" s="346"/>
      <c r="W481" s="64">
        <v>1</v>
      </c>
      <c r="X481" s="64">
        <v>0</v>
      </c>
      <c r="AF481" s="9">
        <f t="shared" si="72"/>
        <v>16</v>
      </c>
      <c r="AG481" s="9">
        <f t="shared" ref="AG481:AG512" si="75">I481+L481+O481+R481+U481+X481</f>
        <v>30</v>
      </c>
      <c r="AH481" s="26">
        <f t="shared" si="73"/>
        <v>0.53333333333333333</v>
      </c>
      <c r="AI481" s="26">
        <f t="shared" si="74"/>
        <v>0.26666666666666666</v>
      </c>
      <c r="AJ481" s="9" t="s">
        <v>4073</v>
      </c>
    </row>
    <row r="482" spans="1:36" ht="15.75" hidden="1" customHeight="1" x14ac:dyDescent="0.25">
      <c r="A482" s="9">
        <v>506</v>
      </c>
      <c r="B482" s="9" t="s">
        <v>828</v>
      </c>
      <c r="C482" s="9" t="s">
        <v>862</v>
      </c>
      <c r="D482" s="9" t="s">
        <v>16</v>
      </c>
      <c r="E482" s="327" t="s">
        <v>865</v>
      </c>
      <c r="F482" s="168">
        <v>12</v>
      </c>
      <c r="G482" s="168" t="s">
        <v>70</v>
      </c>
      <c r="H482" s="168">
        <v>0</v>
      </c>
      <c r="I482" s="168">
        <v>0</v>
      </c>
      <c r="J482" s="327" t="s">
        <v>26</v>
      </c>
      <c r="K482" s="168">
        <v>0</v>
      </c>
      <c r="L482" s="168">
        <v>0</v>
      </c>
      <c r="M482" s="327" t="s">
        <v>26</v>
      </c>
      <c r="N482" s="173">
        <v>0</v>
      </c>
      <c r="O482" s="173">
        <v>2</v>
      </c>
      <c r="P482" s="327"/>
      <c r="Q482" s="168">
        <v>0</v>
      </c>
      <c r="R482" s="168">
        <v>0</v>
      </c>
      <c r="S482" s="327"/>
      <c r="T482" s="169">
        <v>2</v>
      </c>
      <c r="U482" s="170">
        <v>0</v>
      </c>
      <c r="V482" s="83" t="s">
        <v>26</v>
      </c>
      <c r="W482" s="5">
        <v>5</v>
      </c>
      <c r="X482" s="5">
        <v>5</v>
      </c>
      <c r="AF482" s="9">
        <f t="shared" si="72"/>
        <v>7</v>
      </c>
      <c r="AG482" s="9">
        <f t="shared" si="75"/>
        <v>7</v>
      </c>
      <c r="AH482" s="26">
        <f t="shared" si="73"/>
        <v>1</v>
      </c>
      <c r="AI482" s="26">
        <f t="shared" si="74"/>
        <v>0.58333333333333337</v>
      </c>
      <c r="AJ482" s="9" t="s">
        <v>4072</v>
      </c>
    </row>
    <row r="483" spans="1:36" ht="15.75" hidden="1" customHeight="1" x14ac:dyDescent="0.25">
      <c r="A483" s="9">
        <v>507</v>
      </c>
      <c r="B483" s="9" t="s">
        <v>828</v>
      </c>
      <c r="C483" s="9" t="s">
        <v>862</v>
      </c>
      <c r="D483" s="9" t="s">
        <v>16</v>
      </c>
      <c r="E483" s="327" t="s">
        <v>866</v>
      </c>
      <c r="F483" s="168">
        <v>6</v>
      </c>
      <c r="G483" s="168" t="s">
        <v>867</v>
      </c>
      <c r="H483" s="168">
        <v>0</v>
      </c>
      <c r="I483" s="168">
        <v>0</v>
      </c>
      <c r="J483" s="327" t="s">
        <v>26</v>
      </c>
      <c r="K483" s="168">
        <v>0</v>
      </c>
      <c r="L483" s="168">
        <v>1</v>
      </c>
      <c r="M483" s="327"/>
      <c r="N483" s="173">
        <v>0</v>
      </c>
      <c r="O483" s="173">
        <v>0</v>
      </c>
      <c r="P483" s="327" t="s">
        <v>26</v>
      </c>
      <c r="Q483" s="168">
        <v>2</v>
      </c>
      <c r="R483" s="168">
        <v>1</v>
      </c>
      <c r="S483" s="327"/>
      <c r="T483" s="170">
        <v>0</v>
      </c>
      <c r="U483" s="170">
        <v>0</v>
      </c>
      <c r="V483" s="83" t="s">
        <v>26</v>
      </c>
      <c r="W483" s="471">
        <v>0</v>
      </c>
      <c r="X483" s="471">
        <v>1</v>
      </c>
      <c r="AF483" s="9">
        <f t="shared" si="72"/>
        <v>2</v>
      </c>
      <c r="AG483" s="9">
        <f t="shared" si="75"/>
        <v>3</v>
      </c>
      <c r="AH483" s="26">
        <f t="shared" si="73"/>
        <v>0.66666666666666663</v>
      </c>
      <c r="AI483" s="26">
        <f t="shared" si="74"/>
        <v>0.33333333333333331</v>
      </c>
      <c r="AJ483" s="9" t="s">
        <v>4073</v>
      </c>
    </row>
    <row r="484" spans="1:36" ht="15.75" hidden="1" customHeight="1" x14ac:dyDescent="0.25">
      <c r="A484" s="9">
        <v>508</v>
      </c>
      <c r="B484" s="9" t="s">
        <v>828</v>
      </c>
      <c r="C484" s="9" t="s">
        <v>862</v>
      </c>
      <c r="D484" s="9" t="s">
        <v>16</v>
      </c>
      <c r="E484" s="327" t="s">
        <v>868</v>
      </c>
      <c r="F484" s="168">
        <v>7</v>
      </c>
      <c r="G484" s="168" t="s">
        <v>869</v>
      </c>
      <c r="H484" s="168">
        <v>0</v>
      </c>
      <c r="I484" s="168">
        <v>0</v>
      </c>
      <c r="J484" s="327" t="s">
        <v>26</v>
      </c>
      <c r="K484" s="168">
        <v>0</v>
      </c>
      <c r="L484" s="168">
        <v>1</v>
      </c>
      <c r="M484" s="327"/>
      <c r="N484" s="173">
        <v>1</v>
      </c>
      <c r="O484" s="173">
        <v>1</v>
      </c>
      <c r="P484" s="327"/>
      <c r="Q484" s="168">
        <v>1</v>
      </c>
      <c r="R484" s="168">
        <v>1</v>
      </c>
      <c r="S484" s="327"/>
      <c r="T484" s="170">
        <v>3</v>
      </c>
      <c r="U484" s="170">
        <v>3</v>
      </c>
      <c r="V484" s="83" t="s">
        <v>26</v>
      </c>
      <c r="W484" s="471">
        <v>1</v>
      </c>
      <c r="X484" s="471">
        <v>1</v>
      </c>
      <c r="AF484" s="9">
        <f t="shared" si="72"/>
        <v>6</v>
      </c>
      <c r="AG484" s="9">
        <f t="shared" si="75"/>
        <v>7</v>
      </c>
      <c r="AH484" s="26">
        <f t="shared" si="73"/>
        <v>0.8571428571428571</v>
      </c>
      <c r="AI484" s="26">
        <f t="shared" si="74"/>
        <v>0.8571428571428571</v>
      </c>
      <c r="AJ484" s="9" t="s">
        <v>4072</v>
      </c>
    </row>
    <row r="485" spans="1:36" ht="15.75" hidden="1" customHeight="1" x14ac:dyDescent="0.25">
      <c r="A485" s="9">
        <v>509</v>
      </c>
      <c r="B485" s="9" t="s">
        <v>828</v>
      </c>
      <c r="C485" s="9" t="s">
        <v>870</v>
      </c>
      <c r="D485" s="9" t="s">
        <v>16</v>
      </c>
      <c r="E485" s="327" t="s">
        <v>871</v>
      </c>
      <c r="F485" s="168">
        <v>1000</v>
      </c>
      <c r="G485" s="168" t="s">
        <v>117</v>
      </c>
      <c r="H485" s="168">
        <v>0</v>
      </c>
      <c r="I485" s="168">
        <v>100</v>
      </c>
      <c r="J485" s="327"/>
      <c r="K485" s="168">
        <v>0</v>
      </c>
      <c r="L485" s="168">
        <v>100</v>
      </c>
      <c r="M485" s="327"/>
      <c r="N485" s="173">
        <v>25</v>
      </c>
      <c r="O485" s="173">
        <v>100</v>
      </c>
      <c r="P485" s="327"/>
      <c r="Q485" s="168">
        <v>17</v>
      </c>
      <c r="R485" s="168">
        <v>0</v>
      </c>
      <c r="S485" s="327" t="s">
        <v>26</v>
      </c>
      <c r="T485" s="168">
        <v>155</v>
      </c>
      <c r="U485" s="168">
        <v>100</v>
      </c>
      <c r="V485" s="351" t="s">
        <v>3371</v>
      </c>
      <c r="W485" s="32">
        <v>133</v>
      </c>
      <c r="X485" s="32">
        <v>100</v>
      </c>
      <c r="AF485" s="9">
        <f t="shared" si="72"/>
        <v>330</v>
      </c>
      <c r="AG485" s="9">
        <f t="shared" si="75"/>
        <v>500</v>
      </c>
      <c r="AH485" s="26">
        <f t="shared" si="73"/>
        <v>0.66</v>
      </c>
      <c r="AI485" s="26">
        <f t="shared" si="74"/>
        <v>0.33</v>
      </c>
      <c r="AJ485" s="9" t="s">
        <v>4073</v>
      </c>
    </row>
    <row r="486" spans="1:36" ht="15.75" hidden="1" customHeight="1" x14ac:dyDescent="0.25">
      <c r="A486" s="9">
        <v>510</v>
      </c>
      <c r="B486" s="9" t="s">
        <v>828</v>
      </c>
      <c r="C486" s="9" t="s">
        <v>870</v>
      </c>
      <c r="D486" s="9" t="s">
        <v>16</v>
      </c>
      <c r="E486" s="328" t="s">
        <v>3680</v>
      </c>
      <c r="F486" s="178">
        <v>1</v>
      </c>
      <c r="G486" s="179" t="s">
        <v>18</v>
      </c>
      <c r="H486" s="168">
        <v>0</v>
      </c>
      <c r="I486" s="168">
        <v>0</v>
      </c>
      <c r="J486" s="327"/>
      <c r="K486" s="168">
        <v>0</v>
      </c>
      <c r="L486" s="168">
        <v>0</v>
      </c>
      <c r="M486" s="327"/>
      <c r="N486" s="173">
        <v>38</v>
      </c>
      <c r="O486" s="173">
        <v>38</v>
      </c>
      <c r="P486" s="327"/>
      <c r="Q486" s="168">
        <v>15</v>
      </c>
      <c r="R486" s="168">
        <v>15</v>
      </c>
      <c r="S486" s="327" t="s">
        <v>26</v>
      </c>
      <c r="T486" s="168">
        <v>263</v>
      </c>
      <c r="U486" s="168">
        <v>263</v>
      </c>
      <c r="V486" s="352" t="s">
        <v>3372</v>
      </c>
      <c r="W486" s="16">
        <v>361</v>
      </c>
      <c r="X486" s="16">
        <v>361</v>
      </c>
      <c r="AF486" s="9">
        <f t="shared" si="72"/>
        <v>677</v>
      </c>
      <c r="AG486" s="9">
        <f t="shared" si="75"/>
        <v>677</v>
      </c>
      <c r="AH486" s="26">
        <f t="shared" si="73"/>
        <v>1</v>
      </c>
      <c r="AI486" s="26">
        <f>+AH486/F486</f>
        <v>1</v>
      </c>
      <c r="AJ486" s="9" t="s">
        <v>4072</v>
      </c>
    </row>
    <row r="487" spans="1:36" ht="15.75" hidden="1" customHeight="1" x14ac:dyDescent="0.25">
      <c r="A487" s="9">
        <v>511</v>
      </c>
      <c r="B487" s="9" t="s">
        <v>828</v>
      </c>
      <c r="C487" s="9" t="s">
        <v>870</v>
      </c>
      <c r="D487" s="9" t="s">
        <v>16</v>
      </c>
      <c r="E487" s="328" t="s">
        <v>3681</v>
      </c>
      <c r="F487" s="178">
        <v>1</v>
      </c>
      <c r="G487" s="179" t="s">
        <v>18</v>
      </c>
      <c r="H487" s="168">
        <v>0</v>
      </c>
      <c r="I487" s="168">
        <v>0</v>
      </c>
      <c r="J487" s="327"/>
      <c r="K487" s="168">
        <v>0</v>
      </c>
      <c r="L487" s="168">
        <v>0</v>
      </c>
      <c r="M487" s="327"/>
      <c r="N487" s="173">
        <v>60</v>
      </c>
      <c r="O487" s="173">
        <v>60</v>
      </c>
      <c r="P487" s="327"/>
      <c r="Q487" s="168">
        <v>44</v>
      </c>
      <c r="R487" s="168">
        <v>44</v>
      </c>
      <c r="S487" s="327" t="s">
        <v>26</v>
      </c>
      <c r="T487" s="168">
        <v>10</v>
      </c>
      <c r="U487" s="168">
        <v>10</v>
      </c>
      <c r="V487" s="347"/>
      <c r="W487" s="16">
        <v>0</v>
      </c>
      <c r="X487" s="16">
        <v>0</v>
      </c>
      <c r="AF487" s="9">
        <f t="shared" si="72"/>
        <v>114</v>
      </c>
      <c r="AG487" s="9">
        <f t="shared" si="75"/>
        <v>114</v>
      </c>
      <c r="AH487" s="26">
        <f t="shared" si="73"/>
        <v>1</v>
      </c>
      <c r="AI487" s="26">
        <f>+AH487/F487</f>
        <v>1</v>
      </c>
      <c r="AJ487" s="9" t="s">
        <v>4072</v>
      </c>
    </row>
    <row r="488" spans="1:36" ht="15.75" hidden="1" customHeight="1" x14ac:dyDescent="0.25">
      <c r="A488" s="9">
        <v>512</v>
      </c>
      <c r="B488" s="9" t="s">
        <v>828</v>
      </c>
      <c r="C488" s="9" t="s">
        <v>870</v>
      </c>
      <c r="D488" s="9" t="s">
        <v>16</v>
      </c>
      <c r="E488" s="328" t="s">
        <v>3682</v>
      </c>
      <c r="F488" s="178">
        <v>1</v>
      </c>
      <c r="G488" s="179" t="s">
        <v>18</v>
      </c>
      <c r="H488" s="168">
        <v>0</v>
      </c>
      <c r="I488" s="168">
        <v>0</v>
      </c>
      <c r="J488" s="327"/>
      <c r="K488" s="168">
        <v>0</v>
      </c>
      <c r="L488" s="168">
        <v>0</v>
      </c>
      <c r="M488" s="327"/>
      <c r="N488" s="173">
        <v>92</v>
      </c>
      <c r="O488" s="173">
        <v>92</v>
      </c>
      <c r="P488" s="327"/>
      <c r="Q488" s="168">
        <v>79</v>
      </c>
      <c r="R488" s="168">
        <v>79</v>
      </c>
      <c r="S488" s="327" t="s">
        <v>26</v>
      </c>
      <c r="T488" s="168">
        <v>116</v>
      </c>
      <c r="U488" s="168">
        <v>116</v>
      </c>
      <c r="V488" s="351" t="s">
        <v>3373</v>
      </c>
      <c r="W488" s="9">
        <v>83</v>
      </c>
      <c r="X488" s="9">
        <v>83</v>
      </c>
      <c r="AF488" s="9">
        <f t="shared" si="72"/>
        <v>370</v>
      </c>
      <c r="AG488" s="9">
        <f t="shared" si="75"/>
        <v>370</v>
      </c>
      <c r="AH488" s="26">
        <f t="shared" si="73"/>
        <v>1</v>
      </c>
      <c r="AI488" s="26">
        <f>+AH488/F488</f>
        <v>1</v>
      </c>
      <c r="AJ488" s="9" t="s">
        <v>4072</v>
      </c>
    </row>
    <row r="489" spans="1:36" ht="15.75" hidden="1" customHeight="1" x14ac:dyDescent="0.25">
      <c r="A489" s="9">
        <v>513</v>
      </c>
      <c r="B489" s="9" t="s">
        <v>828</v>
      </c>
      <c r="C489" s="9" t="s">
        <v>870</v>
      </c>
      <c r="D489" s="9" t="s">
        <v>16</v>
      </c>
      <c r="E489" s="328" t="s">
        <v>3777</v>
      </c>
      <c r="F489" s="178">
        <v>1</v>
      </c>
      <c r="G489" s="179" t="s">
        <v>18</v>
      </c>
      <c r="H489" s="168">
        <v>0</v>
      </c>
      <c r="I489" s="168">
        <v>0</v>
      </c>
      <c r="J489" s="327"/>
      <c r="K489" s="168">
        <v>0</v>
      </c>
      <c r="L489" s="168">
        <v>0</v>
      </c>
      <c r="M489" s="327"/>
      <c r="N489" s="173">
        <v>100</v>
      </c>
      <c r="O489" s="173">
        <v>100</v>
      </c>
      <c r="P489" s="327"/>
      <c r="Q489" s="168">
        <v>20</v>
      </c>
      <c r="R489" s="168">
        <v>20</v>
      </c>
      <c r="S489" s="327" t="s">
        <v>26</v>
      </c>
      <c r="T489" s="168">
        <v>182</v>
      </c>
      <c r="U489" s="168">
        <v>182</v>
      </c>
      <c r="V489" s="352" t="s">
        <v>3374</v>
      </c>
      <c r="W489" s="9">
        <v>197</v>
      </c>
      <c r="X489" s="9">
        <v>197</v>
      </c>
      <c r="AF489" s="9">
        <f t="shared" si="72"/>
        <v>499</v>
      </c>
      <c r="AG489" s="9">
        <f t="shared" si="75"/>
        <v>499</v>
      </c>
      <c r="AH489" s="26">
        <f t="shared" si="73"/>
        <v>1</v>
      </c>
      <c r="AI489" s="26">
        <f>+AH489/F489</f>
        <v>1</v>
      </c>
      <c r="AJ489" s="9" t="s">
        <v>4072</v>
      </c>
    </row>
    <row r="490" spans="1:36" ht="15.75" hidden="1" customHeight="1" x14ac:dyDescent="0.25">
      <c r="A490" s="9">
        <v>514</v>
      </c>
      <c r="B490" s="9" t="s">
        <v>828</v>
      </c>
      <c r="C490" s="9" t="s">
        <v>870</v>
      </c>
      <c r="D490" s="9" t="s">
        <v>16</v>
      </c>
      <c r="E490" s="326" t="s">
        <v>872</v>
      </c>
      <c r="F490" s="168">
        <v>6</v>
      </c>
      <c r="G490" s="168" t="s">
        <v>117</v>
      </c>
      <c r="H490" s="168">
        <v>0</v>
      </c>
      <c r="I490" s="168">
        <v>0</v>
      </c>
      <c r="J490" s="327" t="s">
        <v>26</v>
      </c>
      <c r="K490" s="168">
        <v>1</v>
      </c>
      <c r="L490" s="168">
        <v>1</v>
      </c>
      <c r="M490" s="326" t="s">
        <v>894</v>
      </c>
      <c r="N490" s="173">
        <v>0</v>
      </c>
      <c r="O490" s="173">
        <v>0</v>
      </c>
      <c r="P490" s="327" t="s">
        <v>26</v>
      </c>
      <c r="Q490" s="168">
        <v>1</v>
      </c>
      <c r="R490" s="168">
        <v>1</v>
      </c>
      <c r="S490" s="327"/>
      <c r="T490" s="170">
        <v>0</v>
      </c>
      <c r="U490" s="170">
        <v>0</v>
      </c>
      <c r="V490" s="83" t="s">
        <v>26</v>
      </c>
      <c r="W490" s="5">
        <v>1</v>
      </c>
      <c r="X490" s="5">
        <v>1</v>
      </c>
      <c r="AF490" s="9">
        <f t="shared" si="72"/>
        <v>3</v>
      </c>
      <c r="AG490" s="9">
        <f t="shared" si="75"/>
        <v>3</v>
      </c>
      <c r="AH490" s="26">
        <f t="shared" si="73"/>
        <v>1</v>
      </c>
      <c r="AI490" s="26">
        <f>+AF490/F490</f>
        <v>0.5</v>
      </c>
      <c r="AJ490" s="9" t="s">
        <v>4072</v>
      </c>
    </row>
    <row r="491" spans="1:36" ht="15.75" hidden="1" customHeight="1" x14ac:dyDescent="0.25">
      <c r="A491" s="9">
        <v>515</v>
      </c>
      <c r="B491" s="9" t="s">
        <v>828</v>
      </c>
      <c r="C491" s="9" t="s">
        <v>80</v>
      </c>
      <c r="D491" s="9" t="s">
        <v>16</v>
      </c>
      <c r="E491" s="326" t="s">
        <v>873</v>
      </c>
      <c r="F491" s="168">
        <v>12</v>
      </c>
      <c r="G491" s="168" t="s">
        <v>79</v>
      </c>
      <c r="H491" s="168">
        <v>1</v>
      </c>
      <c r="I491" s="168">
        <v>1</v>
      </c>
      <c r="J491" s="327" t="s">
        <v>874</v>
      </c>
      <c r="K491" s="175">
        <v>1</v>
      </c>
      <c r="L491" s="168">
        <v>1</v>
      </c>
      <c r="M491" s="327" t="s">
        <v>3778</v>
      </c>
      <c r="N491" s="173">
        <v>1</v>
      </c>
      <c r="O491" s="173">
        <v>1</v>
      </c>
      <c r="P491" s="327"/>
      <c r="Q491" s="168">
        <v>1</v>
      </c>
      <c r="R491" s="168">
        <v>1</v>
      </c>
      <c r="S491" s="327"/>
      <c r="T491" s="170">
        <v>1</v>
      </c>
      <c r="U491" s="170">
        <v>1</v>
      </c>
      <c r="V491" s="351" t="s">
        <v>3375</v>
      </c>
      <c r="W491" s="5">
        <v>1</v>
      </c>
      <c r="X491" s="5">
        <v>1</v>
      </c>
      <c r="AF491" s="9">
        <f t="shared" si="72"/>
        <v>6</v>
      </c>
      <c r="AG491" s="9">
        <f t="shared" si="75"/>
        <v>6</v>
      </c>
      <c r="AH491" s="26">
        <f t="shared" si="73"/>
        <v>1</v>
      </c>
      <c r="AI491" s="26">
        <f>+AF491/F491</f>
        <v>0.5</v>
      </c>
      <c r="AJ491" s="9" t="s">
        <v>4072</v>
      </c>
    </row>
    <row r="492" spans="1:36" ht="15.75" hidden="1" customHeight="1" x14ac:dyDescent="0.25">
      <c r="A492" s="9">
        <v>516</v>
      </c>
      <c r="B492" s="9" t="s">
        <v>828</v>
      </c>
      <c r="C492" s="9" t="s">
        <v>80</v>
      </c>
      <c r="D492" s="9" t="s">
        <v>16</v>
      </c>
      <c r="E492" s="326" t="s">
        <v>875</v>
      </c>
      <c r="F492" s="171">
        <v>1</v>
      </c>
      <c r="G492" s="168" t="s">
        <v>18</v>
      </c>
      <c r="H492" s="168">
        <v>195</v>
      </c>
      <c r="I492" s="168">
        <v>195</v>
      </c>
      <c r="J492" s="327" t="s">
        <v>876</v>
      </c>
      <c r="K492" s="168">
        <v>215</v>
      </c>
      <c r="L492" s="168">
        <v>215</v>
      </c>
      <c r="M492" s="327" t="s">
        <v>876</v>
      </c>
      <c r="N492" s="173">
        <v>214</v>
      </c>
      <c r="O492" s="173">
        <v>214</v>
      </c>
      <c r="P492" s="327"/>
      <c r="Q492" s="168">
        <v>242</v>
      </c>
      <c r="R492" s="168">
        <v>242</v>
      </c>
      <c r="S492" s="327"/>
      <c r="T492" s="170">
        <v>344</v>
      </c>
      <c r="U492" s="170">
        <v>346</v>
      </c>
      <c r="V492" s="352" t="s">
        <v>3376</v>
      </c>
      <c r="W492" s="5">
        <v>338</v>
      </c>
      <c r="X492" s="5">
        <v>342</v>
      </c>
      <c r="AF492" s="9">
        <f t="shared" si="72"/>
        <v>1548</v>
      </c>
      <c r="AG492" s="9">
        <f t="shared" si="75"/>
        <v>1554</v>
      </c>
      <c r="AH492" s="26">
        <f t="shared" ref="AH492:AH500" si="76">AF492/AG492</f>
        <v>0.99613899613899615</v>
      </c>
      <c r="AI492" s="26">
        <f t="shared" ref="AI492:AI500" si="77">+AH492/F492</f>
        <v>0.99613899613899615</v>
      </c>
      <c r="AJ492" s="9" t="s">
        <v>4072</v>
      </c>
    </row>
    <row r="493" spans="1:36" ht="15.75" hidden="1" customHeight="1" x14ac:dyDescent="0.25">
      <c r="A493" s="9">
        <v>517</v>
      </c>
      <c r="B493" s="9" t="s">
        <v>828</v>
      </c>
      <c r="C493" s="9" t="s">
        <v>80</v>
      </c>
      <c r="D493" s="9" t="s">
        <v>16</v>
      </c>
      <c r="E493" s="326" t="s">
        <v>877</v>
      </c>
      <c r="F493" s="171">
        <v>1</v>
      </c>
      <c r="G493" s="168" t="s">
        <v>18</v>
      </c>
      <c r="H493" s="168">
        <v>1</v>
      </c>
      <c r="I493" s="168">
        <v>1</v>
      </c>
      <c r="J493" s="327" t="s">
        <v>878</v>
      </c>
      <c r="K493" s="168">
        <v>0</v>
      </c>
      <c r="L493" s="168">
        <v>1</v>
      </c>
      <c r="M493" s="327" t="s">
        <v>878</v>
      </c>
      <c r="N493" s="168">
        <v>2</v>
      </c>
      <c r="O493" s="168">
        <v>1</v>
      </c>
      <c r="P493" s="327"/>
      <c r="Q493" s="168">
        <v>0</v>
      </c>
      <c r="R493" s="168">
        <v>0</v>
      </c>
      <c r="S493" s="327"/>
      <c r="T493" s="170">
        <v>1</v>
      </c>
      <c r="U493" s="170">
        <v>1</v>
      </c>
      <c r="V493" s="351" t="s">
        <v>3377</v>
      </c>
      <c r="W493" s="5">
        <v>0</v>
      </c>
      <c r="X493" s="5">
        <v>0</v>
      </c>
      <c r="AF493" s="9">
        <f t="shared" si="72"/>
        <v>4</v>
      </c>
      <c r="AG493" s="9">
        <f t="shared" si="75"/>
        <v>4</v>
      </c>
      <c r="AH493" s="26">
        <f t="shared" si="76"/>
        <v>1</v>
      </c>
      <c r="AI493" s="26">
        <f t="shared" si="77"/>
        <v>1</v>
      </c>
      <c r="AJ493" s="9" t="s">
        <v>4072</v>
      </c>
    </row>
    <row r="494" spans="1:36" ht="15.75" hidden="1" customHeight="1" x14ac:dyDescent="0.25">
      <c r="A494" s="9">
        <v>518</v>
      </c>
      <c r="B494" s="9" t="s">
        <v>828</v>
      </c>
      <c r="C494" s="9" t="s">
        <v>80</v>
      </c>
      <c r="D494" s="9" t="s">
        <v>16</v>
      </c>
      <c r="E494" s="326" t="s">
        <v>879</v>
      </c>
      <c r="F494" s="171">
        <v>1</v>
      </c>
      <c r="G494" s="168" t="s">
        <v>18</v>
      </c>
      <c r="H494" s="168">
        <v>1</v>
      </c>
      <c r="I494" s="168">
        <v>1</v>
      </c>
      <c r="J494" s="327" t="s">
        <v>880</v>
      </c>
      <c r="K494" s="176">
        <v>2</v>
      </c>
      <c r="L494" s="168">
        <v>2</v>
      </c>
      <c r="M494" s="327" t="s">
        <v>895</v>
      </c>
      <c r="N494" s="168">
        <v>0</v>
      </c>
      <c r="O494" s="168">
        <v>0</v>
      </c>
      <c r="P494" s="327"/>
      <c r="Q494" s="168">
        <v>0</v>
      </c>
      <c r="R494" s="168">
        <v>0</v>
      </c>
      <c r="S494" s="327"/>
      <c r="T494" s="170">
        <v>2</v>
      </c>
      <c r="U494" s="170">
        <v>2</v>
      </c>
      <c r="V494" s="351" t="s">
        <v>3378</v>
      </c>
      <c r="W494" s="5">
        <v>1</v>
      </c>
      <c r="X494" s="5">
        <v>1</v>
      </c>
      <c r="AF494" s="9">
        <f t="shared" si="72"/>
        <v>6</v>
      </c>
      <c r="AG494" s="9">
        <f t="shared" si="75"/>
        <v>6</v>
      </c>
      <c r="AH494" s="26">
        <f t="shared" si="76"/>
        <v>1</v>
      </c>
      <c r="AI494" s="26">
        <f t="shared" si="77"/>
        <v>1</v>
      </c>
      <c r="AJ494" s="9" t="s">
        <v>4072</v>
      </c>
    </row>
    <row r="495" spans="1:36" ht="15.75" hidden="1" customHeight="1" x14ac:dyDescent="0.25">
      <c r="A495" s="9">
        <v>519</v>
      </c>
      <c r="B495" s="9" t="s">
        <v>828</v>
      </c>
      <c r="C495" s="9" t="s">
        <v>80</v>
      </c>
      <c r="D495" s="9" t="s">
        <v>16</v>
      </c>
      <c r="E495" s="326" t="s">
        <v>881</v>
      </c>
      <c r="F495" s="171">
        <v>1</v>
      </c>
      <c r="G495" s="168" t="s">
        <v>18</v>
      </c>
      <c r="H495" s="168">
        <v>97</v>
      </c>
      <c r="I495" s="168">
        <v>210</v>
      </c>
      <c r="J495" s="327" t="s">
        <v>882</v>
      </c>
      <c r="K495" s="168">
        <v>62</v>
      </c>
      <c r="L495" s="168">
        <v>81</v>
      </c>
      <c r="M495" s="327"/>
      <c r="N495" s="168">
        <v>123</v>
      </c>
      <c r="O495" s="168">
        <v>123</v>
      </c>
      <c r="P495" s="327"/>
      <c r="Q495" s="168">
        <v>68</v>
      </c>
      <c r="R495" s="168">
        <v>68</v>
      </c>
      <c r="S495" s="327"/>
      <c r="T495" s="168">
        <v>217</v>
      </c>
      <c r="U495" s="168">
        <v>84</v>
      </c>
      <c r="V495" s="352" t="s">
        <v>3379</v>
      </c>
      <c r="W495" s="5">
        <v>122</v>
      </c>
      <c r="X495" s="5">
        <v>122</v>
      </c>
      <c r="AF495" s="9">
        <f t="shared" si="72"/>
        <v>689</v>
      </c>
      <c r="AG495" s="9">
        <f t="shared" si="75"/>
        <v>688</v>
      </c>
      <c r="AH495" s="26">
        <f t="shared" si="76"/>
        <v>1.0014534883720929</v>
      </c>
      <c r="AI495" s="26">
        <f t="shared" si="77"/>
        <v>1.0014534883720929</v>
      </c>
      <c r="AJ495" s="9" t="s">
        <v>4072</v>
      </c>
    </row>
    <row r="496" spans="1:36" ht="15.75" hidden="1" customHeight="1" x14ac:dyDescent="0.25">
      <c r="A496" s="9">
        <v>520</v>
      </c>
      <c r="B496" s="9" t="s">
        <v>828</v>
      </c>
      <c r="C496" s="9" t="s">
        <v>80</v>
      </c>
      <c r="D496" s="9" t="s">
        <v>16</v>
      </c>
      <c r="E496" s="329" t="s">
        <v>883</v>
      </c>
      <c r="F496" s="171">
        <v>1</v>
      </c>
      <c r="G496" s="168" t="s">
        <v>18</v>
      </c>
      <c r="H496" s="176">
        <v>15</v>
      </c>
      <c r="I496" s="168">
        <v>21</v>
      </c>
      <c r="J496" s="327" t="s">
        <v>884</v>
      </c>
      <c r="K496" s="168">
        <v>2</v>
      </c>
      <c r="L496" s="168">
        <v>25</v>
      </c>
      <c r="M496" s="327"/>
      <c r="N496" s="168">
        <v>31</v>
      </c>
      <c r="O496" s="168">
        <v>31</v>
      </c>
      <c r="P496" s="327"/>
      <c r="Q496" s="168">
        <v>8</v>
      </c>
      <c r="R496" s="168">
        <v>8</v>
      </c>
      <c r="S496" s="327"/>
      <c r="T496" s="168">
        <v>61</v>
      </c>
      <c r="U496" s="168">
        <v>32</v>
      </c>
      <c r="V496" s="352" t="s">
        <v>3380</v>
      </c>
      <c r="W496" s="5">
        <v>29</v>
      </c>
      <c r="X496" s="5">
        <v>29</v>
      </c>
      <c r="AF496" s="9">
        <f t="shared" si="72"/>
        <v>146</v>
      </c>
      <c r="AG496" s="9">
        <f t="shared" si="75"/>
        <v>146</v>
      </c>
      <c r="AH496" s="26">
        <f t="shared" si="76"/>
        <v>1</v>
      </c>
      <c r="AI496" s="26">
        <f t="shared" si="77"/>
        <v>1</v>
      </c>
      <c r="AJ496" s="9" t="s">
        <v>4072</v>
      </c>
    </row>
    <row r="497" spans="1:36" ht="15.75" hidden="1" customHeight="1" x14ac:dyDescent="0.25">
      <c r="A497" s="9">
        <v>521</v>
      </c>
      <c r="B497" s="9" t="s">
        <v>828</v>
      </c>
      <c r="C497" s="9" t="s">
        <v>80</v>
      </c>
      <c r="D497" s="9" t="s">
        <v>16</v>
      </c>
      <c r="E497" s="326" t="s">
        <v>885</v>
      </c>
      <c r="F497" s="171">
        <v>1</v>
      </c>
      <c r="G497" s="168" t="s">
        <v>18</v>
      </c>
      <c r="H497" s="168">
        <v>37</v>
      </c>
      <c r="I497" s="168">
        <v>38</v>
      </c>
      <c r="J497" s="327" t="s">
        <v>886</v>
      </c>
      <c r="K497" s="168">
        <v>76</v>
      </c>
      <c r="L497" s="168">
        <v>76</v>
      </c>
      <c r="M497" s="327"/>
      <c r="N497" s="168">
        <v>155</v>
      </c>
      <c r="O497" s="168">
        <v>155</v>
      </c>
      <c r="P497" s="327"/>
      <c r="Q497" s="168">
        <v>48</v>
      </c>
      <c r="R497" s="168">
        <v>48</v>
      </c>
      <c r="S497" s="327"/>
      <c r="T497" s="168">
        <v>107</v>
      </c>
      <c r="U497" s="168">
        <v>107</v>
      </c>
      <c r="V497" s="352" t="s">
        <v>3381</v>
      </c>
      <c r="W497" s="5">
        <v>165</v>
      </c>
      <c r="X497" s="5">
        <v>165</v>
      </c>
      <c r="AF497" s="9">
        <f t="shared" si="72"/>
        <v>588</v>
      </c>
      <c r="AG497" s="9">
        <f t="shared" si="75"/>
        <v>589</v>
      </c>
      <c r="AH497" s="26">
        <f t="shared" si="76"/>
        <v>0.99830220713073003</v>
      </c>
      <c r="AI497" s="26">
        <f t="shared" si="77"/>
        <v>0.99830220713073003</v>
      </c>
      <c r="AJ497" s="9" t="s">
        <v>4072</v>
      </c>
    </row>
    <row r="498" spans="1:36" ht="15.75" hidden="1" customHeight="1" x14ac:dyDescent="0.25">
      <c r="A498" s="9">
        <v>522</v>
      </c>
      <c r="B498" s="9" t="s">
        <v>828</v>
      </c>
      <c r="C498" s="9" t="s">
        <v>80</v>
      </c>
      <c r="D498" s="9" t="s">
        <v>16</v>
      </c>
      <c r="E498" s="329" t="s">
        <v>887</v>
      </c>
      <c r="F498" s="171">
        <v>1</v>
      </c>
      <c r="G498" s="168" t="s">
        <v>18</v>
      </c>
      <c r="H498" s="177">
        <v>18</v>
      </c>
      <c r="I498" s="168">
        <v>18</v>
      </c>
      <c r="J498" s="327" t="s">
        <v>888</v>
      </c>
      <c r="K498" s="168">
        <v>13</v>
      </c>
      <c r="L498" s="168">
        <v>13</v>
      </c>
      <c r="M498" s="327"/>
      <c r="N498" s="168">
        <v>14</v>
      </c>
      <c r="O498" s="168">
        <v>20</v>
      </c>
      <c r="P498" s="327"/>
      <c r="Q498" s="168">
        <v>2</v>
      </c>
      <c r="R498" s="168">
        <v>2</v>
      </c>
      <c r="S498" s="327"/>
      <c r="T498" s="168">
        <v>21</v>
      </c>
      <c r="U498" s="168">
        <v>15</v>
      </c>
      <c r="V498" s="351" t="s">
        <v>3382</v>
      </c>
      <c r="W498" s="5">
        <v>15</v>
      </c>
      <c r="X498" s="5">
        <v>15</v>
      </c>
      <c r="AF498" s="9">
        <f t="shared" si="72"/>
        <v>83</v>
      </c>
      <c r="AG498" s="9">
        <f t="shared" si="75"/>
        <v>83</v>
      </c>
      <c r="AH498" s="26">
        <f t="shared" si="76"/>
        <v>1</v>
      </c>
      <c r="AI498" s="26">
        <f t="shared" si="77"/>
        <v>1</v>
      </c>
      <c r="AJ498" s="9" t="s">
        <v>4072</v>
      </c>
    </row>
    <row r="499" spans="1:36" ht="15.75" hidden="1" customHeight="1" x14ac:dyDescent="0.25">
      <c r="A499" s="9">
        <v>523</v>
      </c>
      <c r="B499" s="9" t="s">
        <v>828</v>
      </c>
      <c r="C499" s="9" t="s">
        <v>80</v>
      </c>
      <c r="D499" s="9" t="s">
        <v>16</v>
      </c>
      <c r="E499" s="326" t="s">
        <v>889</v>
      </c>
      <c r="F499" s="171">
        <v>1</v>
      </c>
      <c r="G499" s="168" t="s">
        <v>18</v>
      </c>
      <c r="H499" s="168">
        <v>27</v>
      </c>
      <c r="I499" s="168">
        <v>34</v>
      </c>
      <c r="J499" s="327" t="s">
        <v>890</v>
      </c>
      <c r="K499" s="168">
        <v>30</v>
      </c>
      <c r="L499" s="168">
        <v>30</v>
      </c>
      <c r="M499" s="327" t="s">
        <v>890</v>
      </c>
      <c r="N499" s="168">
        <v>48</v>
      </c>
      <c r="O499" s="168">
        <v>48</v>
      </c>
      <c r="P499" s="327"/>
      <c r="Q499" s="168">
        <v>29</v>
      </c>
      <c r="R499" s="168">
        <v>29</v>
      </c>
      <c r="S499" s="327"/>
      <c r="T499" s="168">
        <v>55</v>
      </c>
      <c r="U499" s="168">
        <v>48</v>
      </c>
      <c r="V499" s="352" t="s">
        <v>3383</v>
      </c>
      <c r="W499" s="5">
        <v>53</v>
      </c>
      <c r="X499" s="5">
        <v>53</v>
      </c>
      <c r="AF499" s="9">
        <f t="shared" si="72"/>
        <v>242</v>
      </c>
      <c r="AG499" s="9">
        <f t="shared" si="75"/>
        <v>242</v>
      </c>
      <c r="AH499" s="26">
        <f t="shared" si="76"/>
        <v>1</v>
      </c>
      <c r="AI499" s="26">
        <f t="shared" si="77"/>
        <v>1</v>
      </c>
      <c r="AJ499" s="9" t="s">
        <v>4072</v>
      </c>
    </row>
    <row r="500" spans="1:36" ht="15.75" hidden="1" customHeight="1" x14ac:dyDescent="0.25">
      <c r="A500" s="9">
        <v>524</v>
      </c>
      <c r="B500" s="9" t="s">
        <v>828</v>
      </c>
      <c r="C500" s="9" t="s">
        <v>80</v>
      </c>
      <c r="D500" s="9" t="s">
        <v>16</v>
      </c>
      <c r="E500" s="326" t="s">
        <v>891</v>
      </c>
      <c r="F500" s="171">
        <v>1</v>
      </c>
      <c r="G500" s="168" t="s">
        <v>18</v>
      </c>
      <c r="H500" s="168">
        <v>156</v>
      </c>
      <c r="I500" s="168">
        <v>156</v>
      </c>
      <c r="J500" s="327" t="s">
        <v>892</v>
      </c>
      <c r="K500" s="168">
        <v>147</v>
      </c>
      <c r="L500" s="168">
        <v>147</v>
      </c>
      <c r="M500" s="327" t="s">
        <v>892</v>
      </c>
      <c r="N500" s="168">
        <v>78</v>
      </c>
      <c r="O500" s="168">
        <v>78</v>
      </c>
      <c r="P500" s="327"/>
      <c r="Q500" s="168">
        <v>68</v>
      </c>
      <c r="R500" s="168">
        <v>68</v>
      </c>
      <c r="S500" s="327"/>
      <c r="T500" s="168">
        <v>163</v>
      </c>
      <c r="U500" s="168">
        <v>163</v>
      </c>
      <c r="V500" s="352" t="s">
        <v>3384</v>
      </c>
      <c r="W500" s="5">
        <v>64</v>
      </c>
      <c r="X500" s="5">
        <v>64</v>
      </c>
      <c r="AF500" s="9">
        <f t="shared" si="72"/>
        <v>676</v>
      </c>
      <c r="AG500" s="9">
        <f t="shared" si="75"/>
        <v>676</v>
      </c>
      <c r="AH500" s="26">
        <f t="shared" si="76"/>
        <v>1</v>
      </c>
      <c r="AI500" s="26">
        <f t="shared" si="77"/>
        <v>1</v>
      </c>
      <c r="AJ500" s="9" t="s">
        <v>4072</v>
      </c>
    </row>
    <row r="501" spans="1:36" ht="15.75" hidden="1" customHeight="1" x14ac:dyDescent="0.25">
      <c r="A501" s="9">
        <v>525</v>
      </c>
      <c r="B501" s="9" t="s">
        <v>828</v>
      </c>
      <c r="C501" s="9" t="s">
        <v>80</v>
      </c>
      <c r="D501" s="9" t="s">
        <v>16</v>
      </c>
      <c r="E501" s="327" t="s">
        <v>893</v>
      </c>
      <c r="F501" s="168">
        <v>1</v>
      </c>
      <c r="G501" s="168" t="s">
        <v>89</v>
      </c>
      <c r="H501" s="168">
        <v>0</v>
      </c>
      <c r="I501" s="168">
        <v>0</v>
      </c>
      <c r="J501" s="327" t="s">
        <v>3779</v>
      </c>
      <c r="K501" s="168">
        <v>0</v>
      </c>
      <c r="L501" s="168">
        <v>0</v>
      </c>
      <c r="M501" s="327" t="s">
        <v>26</v>
      </c>
      <c r="N501" s="168">
        <v>0</v>
      </c>
      <c r="O501" s="168">
        <v>0</v>
      </c>
      <c r="P501" s="327" t="s">
        <v>26</v>
      </c>
      <c r="Q501" s="168">
        <v>0</v>
      </c>
      <c r="R501" s="168">
        <v>0</v>
      </c>
      <c r="S501" s="327" t="s">
        <v>3185</v>
      </c>
      <c r="T501" s="170">
        <v>0</v>
      </c>
      <c r="U501" s="170">
        <v>0</v>
      </c>
      <c r="V501" s="83" t="s">
        <v>26</v>
      </c>
      <c r="W501" s="5">
        <v>0</v>
      </c>
      <c r="X501" s="5">
        <v>0</v>
      </c>
      <c r="AF501" s="9">
        <f t="shared" ref="AF501:AF532" si="78">H501+K501+N501+Q501+T501+W501</f>
        <v>0</v>
      </c>
      <c r="AG501" s="9">
        <f t="shared" si="75"/>
        <v>0</v>
      </c>
      <c r="AH501" s="29" t="e">
        <f>+AF501/AG501</f>
        <v>#DIV/0!</v>
      </c>
      <c r="AI501" s="29">
        <f>+AF501/F501</f>
        <v>0</v>
      </c>
      <c r="AJ501" s="9" t="s">
        <v>4070</v>
      </c>
    </row>
    <row r="502" spans="1:36" ht="15.75" hidden="1" customHeight="1" x14ac:dyDescent="0.25">
      <c r="A502" s="9">
        <v>526</v>
      </c>
      <c r="B502" s="9" t="s">
        <v>896</v>
      </c>
      <c r="C502" s="9" t="s">
        <v>897</v>
      </c>
      <c r="D502" s="9" t="s">
        <v>16</v>
      </c>
      <c r="E502" s="59" t="s">
        <v>898</v>
      </c>
      <c r="F502" s="11">
        <v>1</v>
      </c>
      <c r="G502" s="9" t="s">
        <v>18</v>
      </c>
      <c r="H502" s="9">
        <v>228</v>
      </c>
      <c r="I502" s="9">
        <v>228</v>
      </c>
      <c r="J502" s="87" t="s">
        <v>899</v>
      </c>
      <c r="K502" s="9">
        <v>126</v>
      </c>
      <c r="L502" s="9">
        <v>126</v>
      </c>
      <c r="M502" s="84" t="s">
        <v>899</v>
      </c>
      <c r="N502" s="9">
        <v>206</v>
      </c>
      <c r="O502" s="9">
        <v>206</v>
      </c>
      <c r="P502" s="85"/>
      <c r="Q502" s="9">
        <v>286</v>
      </c>
      <c r="R502" s="9">
        <v>286</v>
      </c>
      <c r="S502" s="59" t="s">
        <v>899</v>
      </c>
      <c r="T502" s="5">
        <v>222</v>
      </c>
      <c r="U502" s="5">
        <v>222</v>
      </c>
      <c r="V502" s="441" t="s">
        <v>899</v>
      </c>
      <c r="W502" s="5">
        <v>183</v>
      </c>
      <c r="X502" s="5">
        <v>183</v>
      </c>
      <c r="Y502" s="59" t="s">
        <v>899</v>
      </c>
      <c r="Z502" s="59"/>
      <c r="AA502" s="59"/>
      <c r="AB502" s="59"/>
      <c r="AC502" s="59"/>
      <c r="AD502" s="59"/>
      <c r="AE502" s="59"/>
      <c r="AF502" s="28">
        <f t="shared" si="78"/>
        <v>1251</v>
      </c>
      <c r="AG502" s="28">
        <f t="shared" si="75"/>
        <v>1251</v>
      </c>
      <c r="AH502" s="26">
        <f>AF502/AG502</f>
        <v>1</v>
      </c>
      <c r="AI502" s="26">
        <f>+AH502/F502</f>
        <v>1</v>
      </c>
      <c r="AJ502" s="9" t="s">
        <v>4072</v>
      </c>
    </row>
    <row r="503" spans="1:36" ht="15.75" hidden="1" customHeight="1" x14ac:dyDescent="0.25">
      <c r="A503" s="9">
        <v>527</v>
      </c>
      <c r="B503" s="9" t="s">
        <v>896</v>
      </c>
      <c r="C503" s="9" t="s">
        <v>897</v>
      </c>
      <c r="D503" s="9" t="s">
        <v>16</v>
      </c>
      <c r="E503" s="59" t="s">
        <v>900</v>
      </c>
      <c r="F503" s="11">
        <v>1</v>
      </c>
      <c r="G503" s="9" t="s">
        <v>18</v>
      </c>
      <c r="H503" s="9">
        <v>15</v>
      </c>
      <c r="I503" s="9">
        <v>15</v>
      </c>
      <c r="J503" s="87" t="s">
        <v>899</v>
      </c>
      <c r="K503" s="9">
        <v>29</v>
      </c>
      <c r="L503" s="9">
        <v>29</v>
      </c>
      <c r="M503" s="84" t="s">
        <v>899</v>
      </c>
      <c r="N503" s="9">
        <v>45</v>
      </c>
      <c r="O503" s="9">
        <v>45</v>
      </c>
      <c r="P503" s="85"/>
      <c r="Q503" s="9">
        <v>38</v>
      </c>
      <c r="R503" s="9">
        <v>38</v>
      </c>
      <c r="S503" s="59" t="s">
        <v>899</v>
      </c>
      <c r="T503" s="5">
        <v>26</v>
      </c>
      <c r="U503" s="5">
        <v>26</v>
      </c>
      <c r="V503" s="59" t="s">
        <v>899</v>
      </c>
      <c r="W503" s="5">
        <v>33</v>
      </c>
      <c r="X503" s="5">
        <v>33</v>
      </c>
      <c r="Y503" s="59" t="s">
        <v>899</v>
      </c>
      <c r="Z503" s="59"/>
      <c r="AA503" s="59"/>
      <c r="AB503" s="59"/>
      <c r="AC503" s="59"/>
      <c r="AD503" s="59"/>
      <c r="AE503" s="59"/>
      <c r="AF503" s="9">
        <f t="shared" si="78"/>
        <v>186</v>
      </c>
      <c r="AG503" s="9">
        <f t="shared" si="75"/>
        <v>186</v>
      </c>
      <c r="AH503" s="26">
        <f>AF503/AG503</f>
        <v>1</v>
      </c>
      <c r="AI503" s="26">
        <f>+AH503/F503</f>
        <v>1</v>
      </c>
      <c r="AJ503" s="9" t="s">
        <v>4072</v>
      </c>
    </row>
    <row r="504" spans="1:36" ht="15.75" hidden="1" customHeight="1" x14ac:dyDescent="0.25">
      <c r="A504" s="9">
        <v>528</v>
      </c>
      <c r="B504" s="9" t="s">
        <v>896</v>
      </c>
      <c r="C504" s="9" t="s">
        <v>897</v>
      </c>
      <c r="D504" s="9" t="s">
        <v>16</v>
      </c>
      <c r="E504" s="59" t="s">
        <v>901</v>
      </c>
      <c r="F504" s="9">
        <v>12</v>
      </c>
      <c r="G504" s="9" t="s">
        <v>902</v>
      </c>
      <c r="H504" s="9">
        <v>1</v>
      </c>
      <c r="I504" s="14">
        <v>1</v>
      </c>
      <c r="J504" s="87"/>
      <c r="K504" s="9">
        <v>1</v>
      </c>
      <c r="L504" s="14">
        <v>1</v>
      </c>
      <c r="M504" s="84"/>
      <c r="N504" s="9">
        <v>1</v>
      </c>
      <c r="O504" s="14">
        <v>1</v>
      </c>
      <c r="P504" s="85"/>
      <c r="Q504" s="9">
        <v>1</v>
      </c>
      <c r="R504" s="194">
        <v>1</v>
      </c>
      <c r="S504" s="61"/>
      <c r="T504" s="5">
        <v>1</v>
      </c>
      <c r="U504" s="194">
        <v>1</v>
      </c>
      <c r="V504" s="346"/>
      <c r="W504" s="5">
        <v>1</v>
      </c>
      <c r="X504" s="194">
        <v>1</v>
      </c>
      <c r="AF504" s="9">
        <f t="shared" si="78"/>
        <v>6</v>
      </c>
      <c r="AG504" s="9">
        <f t="shared" si="75"/>
        <v>6</v>
      </c>
      <c r="AH504" s="26">
        <f>+AF504/AG504</f>
        <v>1</v>
      </c>
      <c r="AI504" s="26">
        <f>+AF504/F504</f>
        <v>0.5</v>
      </c>
      <c r="AJ504" s="9" t="s">
        <v>4072</v>
      </c>
    </row>
    <row r="505" spans="1:36" ht="15.75" hidden="1" customHeight="1" x14ac:dyDescent="0.25">
      <c r="A505" s="9">
        <v>529</v>
      </c>
      <c r="B505" s="9" t="s">
        <v>896</v>
      </c>
      <c r="C505" s="9" t="s">
        <v>903</v>
      </c>
      <c r="D505" s="9" t="s">
        <v>16</v>
      </c>
      <c r="E505" s="59" t="s">
        <v>904</v>
      </c>
      <c r="F505" s="11">
        <v>1</v>
      </c>
      <c r="G505" s="9" t="s">
        <v>18</v>
      </c>
      <c r="H505" s="9">
        <v>54</v>
      </c>
      <c r="I505" s="9">
        <v>31</v>
      </c>
      <c r="J505" s="87"/>
      <c r="K505" s="9">
        <v>63</v>
      </c>
      <c r="L505" s="9">
        <v>28</v>
      </c>
      <c r="M505" s="84"/>
      <c r="N505" s="9">
        <v>68</v>
      </c>
      <c r="O505" s="9">
        <v>68</v>
      </c>
      <c r="P505" s="85"/>
      <c r="Q505" s="9">
        <v>141</v>
      </c>
      <c r="R505" s="9">
        <v>141</v>
      </c>
      <c r="S505" s="61"/>
      <c r="T505" s="5">
        <v>75</v>
      </c>
      <c r="U505" s="5">
        <v>75</v>
      </c>
      <c r="V505" s="346"/>
      <c r="AF505" s="9">
        <f t="shared" si="78"/>
        <v>401</v>
      </c>
      <c r="AG505" s="9">
        <f t="shared" si="75"/>
        <v>343</v>
      </c>
      <c r="AH505" s="26">
        <f t="shared" ref="AH505:AH524" si="79">AF505/AG505</f>
        <v>1.1690962099125364</v>
      </c>
      <c r="AI505" s="26">
        <f t="shared" ref="AI505:AI524" si="80">+AH505/F505</f>
        <v>1.1690962099125364</v>
      </c>
      <c r="AJ505" s="9" t="s">
        <v>4072</v>
      </c>
    </row>
    <row r="506" spans="1:36" ht="15.75" hidden="1" customHeight="1" x14ac:dyDescent="0.25">
      <c r="A506" s="9">
        <v>530</v>
      </c>
      <c r="B506" s="9" t="s">
        <v>896</v>
      </c>
      <c r="C506" s="9" t="s">
        <v>903</v>
      </c>
      <c r="D506" s="9" t="s">
        <v>16</v>
      </c>
      <c r="E506" s="59" t="s">
        <v>905</v>
      </c>
      <c r="F506" s="11">
        <v>1</v>
      </c>
      <c r="G506" s="9" t="s">
        <v>18</v>
      </c>
      <c r="H506" s="9">
        <v>4</v>
      </c>
      <c r="I506" s="9">
        <v>4</v>
      </c>
      <c r="J506" s="87"/>
      <c r="K506" s="9">
        <v>4</v>
      </c>
      <c r="L506" s="9">
        <v>4</v>
      </c>
      <c r="M506" s="84"/>
      <c r="N506" s="9">
        <v>4</v>
      </c>
      <c r="O506" s="9">
        <v>4</v>
      </c>
      <c r="P506" s="85"/>
      <c r="Q506" s="9">
        <v>4</v>
      </c>
      <c r="R506" s="9">
        <v>4</v>
      </c>
      <c r="S506" s="61"/>
      <c r="T506" s="5">
        <v>4</v>
      </c>
      <c r="U506" s="5">
        <v>4</v>
      </c>
      <c r="V506" s="346"/>
      <c r="W506" s="5">
        <v>4</v>
      </c>
      <c r="X506" s="5">
        <v>4</v>
      </c>
      <c r="AF506" s="9">
        <f t="shared" si="78"/>
        <v>24</v>
      </c>
      <c r="AG506" s="9">
        <f t="shared" si="75"/>
        <v>24</v>
      </c>
      <c r="AH506" s="26">
        <f t="shared" si="79"/>
        <v>1</v>
      </c>
      <c r="AI506" s="26">
        <f t="shared" si="80"/>
        <v>1</v>
      </c>
      <c r="AJ506" s="9" t="s">
        <v>4072</v>
      </c>
    </row>
    <row r="507" spans="1:36" ht="15.75" hidden="1" customHeight="1" x14ac:dyDescent="0.25">
      <c r="A507" s="9">
        <v>531</v>
      </c>
      <c r="B507" s="9" t="s">
        <v>896</v>
      </c>
      <c r="C507" s="9" t="s">
        <v>903</v>
      </c>
      <c r="D507" s="9" t="s">
        <v>16</v>
      </c>
      <c r="E507" s="59" t="s">
        <v>906</v>
      </c>
      <c r="F507" s="11">
        <v>1</v>
      </c>
      <c r="G507" s="9" t="s">
        <v>18</v>
      </c>
      <c r="H507" s="9">
        <v>47</v>
      </c>
      <c r="I507" s="9">
        <v>47</v>
      </c>
      <c r="J507" s="87"/>
      <c r="K507" s="9">
        <v>46</v>
      </c>
      <c r="L507" s="9">
        <v>46</v>
      </c>
      <c r="M507" s="84"/>
      <c r="N507" s="9">
        <v>53</v>
      </c>
      <c r="O507" s="9">
        <v>53</v>
      </c>
      <c r="P507" s="85"/>
      <c r="Q507" s="9">
        <v>24</v>
      </c>
      <c r="R507" s="9">
        <v>24</v>
      </c>
      <c r="S507" s="61"/>
      <c r="T507" s="37">
        <v>68</v>
      </c>
      <c r="U507" s="471">
        <v>68</v>
      </c>
      <c r="V507" s="346"/>
      <c r="W507" s="486">
        <v>47</v>
      </c>
      <c r="X507" s="486">
        <v>47</v>
      </c>
      <c r="AF507" s="9">
        <f t="shared" si="78"/>
        <v>285</v>
      </c>
      <c r="AG507" s="9">
        <f t="shared" si="75"/>
        <v>285</v>
      </c>
      <c r="AH507" s="26">
        <f t="shared" si="79"/>
        <v>1</v>
      </c>
      <c r="AI507" s="26">
        <f t="shared" si="80"/>
        <v>1</v>
      </c>
      <c r="AJ507" s="9" t="s">
        <v>4072</v>
      </c>
    </row>
    <row r="508" spans="1:36" ht="15.75" hidden="1" customHeight="1" x14ac:dyDescent="0.25">
      <c r="A508" s="9">
        <v>532</v>
      </c>
      <c r="B508" s="9" t="s">
        <v>896</v>
      </c>
      <c r="C508" s="9" t="s">
        <v>903</v>
      </c>
      <c r="D508" s="9" t="s">
        <v>16</v>
      </c>
      <c r="E508" s="59" t="s">
        <v>907</v>
      </c>
      <c r="F508" s="11">
        <v>1</v>
      </c>
      <c r="G508" s="9" t="s">
        <v>18</v>
      </c>
      <c r="H508" s="9">
        <v>253</v>
      </c>
      <c r="I508" s="9">
        <v>253</v>
      </c>
      <c r="J508" s="87"/>
      <c r="K508" s="9">
        <v>123</v>
      </c>
      <c r="L508" s="9">
        <v>130</v>
      </c>
      <c r="M508" s="84"/>
      <c r="N508" s="9">
        <v>146</v>
      </c>
      <c r="O508" s="9">
        <v>146</v>
      </c>
      <c r="P508" s="85"/>
      <c r="Q508" s="9">
        <v>88</v>
      </c>
      <c r="R508" s="9">
        <v>88</v>
      </c>
      <c r="S508" s="61"/>
      <c r="T508" s="37">
        <v>146</v>
      </c>
      <c r="U508" s="471">
        <v>146</v>
      </c>
      <c r="V508" s="346"/>
      <c r="W508" s="471">
        <v>108</v>
      </c>
      <c r="X508" s="471">
        <v>108</v>
      </c>
      <c r="AF508" s="9">
        <f t="shared" si="78"/>
        <v>864</v>
      </c>
      <c r="AG508" s="9">
        <f t="shared" si="75"/>
        <v>871</v>
      </c>
      <c r="AH508" s="26">
        <f t="shared" si="79"/>
        <v>0.99196326061997708</v>
      </c>
      <c r="AI508" s="26">
        <f t="shared" si="80"/>
        <v>0.99196326061997708</v>
      </c>
      <c r="AJ508" s="9" t="s">
        <v>4072</v>
      </c>
    </row>
    <row r="509" spans="1:36" ht="15.75" hidden="1" customHeight="1" x14ac:dyDescent="0.25">
      <c r="A509" s="9">
        <v>533</v>
      </c>
      <c r="B509" s="9" t="s">
        <v>896</v>
      </c>
      <c r="C509" s="9" t="s">
        <v>908</v>
      </c>
      <c r="D509" s="9" t="s">
        <v>16</v>
      </c>
      <c r="E509" s="59" t="s">
        <v>909</v>
      </c>
      <c r="F509" s="11">
        <v>1</v>
      </c>
      <c r="G509" s="9" t="s">
        <v>18</v>
      </c>
      <c r="H509" s="9">
        <v>19</v>
      </c>
      <c r="I509" s="9">
        <v>19</v>
      </c>
      <c r="J509" s="87"/>
      <c r="K509" s="9">
        <v>29</v>
      </c>
      <c r="L509" s="9">
        <v>29</v>
      </c>
      <c r="M509" s="84"/>
      <c r="N509" s="9">
        <v>39</v>
      </c>
      <c r="O509" s="9">
        <v>39</v>
      </c>
      <c r="P509" s="85"/>
      <c r="Q509" s="9">
        <v>11</v>
      </c>
      <c r="R509" s="9">
        <v>11</v>
      </c>
      <c r="S509" s="61"/>
      <c r="T509" s="37">
        <v>35</v>
      </c>
      <c r="U509" s="5">
        <v>35</v>
      </c>
      <c r="V509" s="346"/>
      <c r="W509" s="6">
        <v>40</v>
      </c>
      <c r="X509" s="6">
        <v>40</v>
      </c>
      <c r="AF509" s="9">
        <f t="shared" si="78"/>
        <v>173</v>
      </c>
      <c r="AG509" s="9">
        <f t="shared" si="75"/>
        <v>173</v>
      </c>
      <c r="AH509" s="26">
        <f t="shared" si="79"/>
        <v>1</v>
      </c>
      <c r="AI509" s="26">
        <f t="shared" si="80"/>
        <v>1</v>
      </c>
      <c r="AJ509" s="9" t="s">
        <v>4072</v>
      </c>
    </row>
    <row r="510" spans="1:36" ht="15.75" hidden="1" customHeight="1" x14ac:dyDescent="0.25">
      <c r="A510" s="9">
        <v>534</v>
      </c>
      <c r="B510" s="9" t="s">
        <v>896</v>
      </c>
      <c r="C510" s="9" t="s">
        <v>910</v>
      </c>
      <c r="D510" s="9" t="s">
        <v>16</v>
      </c>
      <c r="E510" s="59" t="s">
        <v>911</v>
      </c>
      <c r="F510" s="11">
        <v>1</v>
      </c>
      <c r="G510" s="9" t="s">
        <v>18</v>
      </c>
      <c r="H510" s="9">
        <v>11</v>
      </c>
      <c r="I510" s="9">
        <v>11</v>
      </c>
      <c r="J510" s="87"/>
      <c r="K510" s="9">
        <v>11</v>
      </c>
      <c r="L510" s="9">
        <v>11</v>
      </c>
      <c r="M510" s="84"/>
      <c r="P510" s="85"/>
      <c r="Q510" s="9">
        <v>6</v>
      </c>
      <c r="R510" s="9">
        <v>6</v>
      </c>
      <c r="S510" s="61"/>
      <c r="T510" s="37">
        <v>11</v>
      </c>
      <c r="U510" s="5">
        <v>11</v>
      </c>
      <c r="V510" s="346"/>
      <c r="W510" s="6">
        <v>14</v>
      </c>
      <c r="X510" s="6">
        <v>14</v>
      </c>
      <c r="AF510" s="9">
        <f t="shared" si="78"/>
        <v>53</v>
      </c>
      <c r="AG510" s="9">
        <f t="shared" si="75"/>
        <v>53</v>
      </c>
      <c r="AH510" s="26">
        <f t="shared" si="79"/>
        <v>1</v>
      </c>
      <c r="AI510" s="26">
        <f t="shared" si="80"/>
        <v>1</v>
      </c>
      <c r="AJ510" s="9" t="s">
        <v>4072</v>
      </c>
    </row>
    <row r="511" spans="1:36" ht="15.75" hidden="1" customHeight="1" x14ac:dyDescent="0.25">
      <c r="A511" s="9">
        <v>535</v>
      </c>
      <c r="B511" s="9" t="s">
        <v>896</v>
      </c>
      <c r="C511" s="9" t="s">
        <v>912</v>
      </c>
      <c r="D511" s="9" t="s">
        <v>16</v>
      </c>
      <c r="E511" s="59" t="s">
        <v>913</v>
      </c>
      <c r="F511" s="11">
        <v>1</v>
      </c>
      <c r="G511" s="9" t="s">
        <v>18</v>
      </c>
      <c r="H511" s="9">
        <v>41</v>
      </c>
      <c r="I511" s="9">
        <v>41</v>
      </c>
      <c r="J511" s="87" t="s">
        <v>914</v>
      </c>
      <c r="K511" s="9">
        <v>58</v>
      </c>
      <c r="L511" s="9">
        <v>58</v>
      </c>
      <c r="M511" s="84"/>
      <c r="P511" s="85"/>
      <c r="Q511" s="9">
        <v>57</v>
      </c>
      <c r="R511" s="9">
        <v>57</v>
      </c>
      <c r="S511" s="61"/>
      <c r="T511" s="37">
        <v>63</v>
      </c>
      <c r="U511" s="5">
        <v>63</v>
      </c>
      <c r="V511" s="346"/>
      <c r="W511" s="6">
        <v>86</v>
      </c>
      <c r="X511" s="6">
        <v>86</v>
      </c>
      <c r="AF511" s="9">
        <f t="shared" si="78"/>
        <v>305</v>
      </c>
      <c r="AG511" s="9">
        <f t="shared" si="75"/>
        <v>305</v>
      </c>
      <c r="AH511" s="26">
        <f t="shared" si="79"/>
        <v>1</v>
      </c>
      <c r="AI511" s="26">
        <f t="shared" si="80"/>
        <v>1</v>
      </c>
      <c r="AJ511" s="9" t="s">
        <v>4072</v>
      </c>
    </row>
    <row r="512" spans="1:36" ht="15.75" hidden="1" customHeight="1" x14ac:dyDescent="0.25">
      <c r="A512" s="9">
        <v>536</v>
      </c>
      <c r="B512" s="9" t="s">
        <v>896</v>
      </c>
      <c r="C512" s="9" t="s">
        <v>912</v>
      </c>
      <c r="D512" s="9" t="s">
        <v>16</v>
      </c>
      <c r="E512" s="59" t="s">
        <v>915</v>
      </c>
      <c r="F512" s="11">
        <v>1</v>
      </c>
      <c r="G512" s="9" t="s">
        <v>18</v>
      </c>
      <c r="H512" s="9">
        <v>47</v>
      </c>
      <c r="I512" s="9">
        <v>47</v>
      </c>
      <c r="J512" s="87" t="s">
        <v>916</v>
      </c>
      <c r="K512" s="9">
        <v>46</v>
      </c>
      <c r="L512" s="9">
        <v>46</v>
      </c>
      <c r="M512" s="84"/>
      <c r="N512" s="9">
        <v>102</v>
      </c>
      <c r="O512" s="9">
        <v>102</v>
      </c>
      <c r="P512" s="85"/>
      <c r="Q512" s="9">
        <v>24</v>
      </c>
      <c r="R512" s="9">
        <v>24</v>
      </c>
      <c r="S512" s="61"/>
      <c r="T512" s="5">
        <v>68</v>
      </c>
      <c r="U512" s="471">
        <v>68</v>
      </c>
      <c r="V512" s="346"/>
      <c r="W512" s="471">
        <v>47</v>
      </c>
      <c r="X512" s="471">
        <v>47</v>
      </c>
      <c r="AF512" s="9">
        <f t="shared" si="78"/>
        <v>334</v>
      </c>
      <c r="AG512" s="9">
        <f t="shared" si="75"/>
        <v>334</v>
      </c>
      <c r="AH512" s="26">
        <f t="shared" si="79"/>
        <v>1</v>
      </c>
      <c r="AI512" s="26">
        <f t="shared" si="80"/>
        <v>1</v>
      </c>
      <c r="AJ512" s="9" t="s">
        <v>4072</v>
      </c>
    </row>
    <row r="513" spans="1:36" ht="15.75" hidden="1" customHeight="1" x14ac:dyDescent="0.25">
      <c r="A513" s="9">
        <v>537</v>
      </c>
      <c r="B513" s="9" t="s">
        <v>896</v>
      </c>
      <c r="C513" s="9" t="s">
        <v>912</v>
      </c>
      <c r="D513" s="9" t="s">
        <v>16</v>
      </c>
      <c r="E513" s="59" t="s">
        <v>917</v>
      </c>
      <c r="F513" s="11">
        <v>1</v>
      </c>
      <c r="G513" s="9" t="s">
        <v>18</v>
      </c>
      <c r="H513" s="9">
        <v>47</v>
      </c>
      <c r="I513" s="9">
        <v>47</v>
      </c>
      <c r="J513" s="87" t="s">
        <v>918</v>
      </c>
      <c r="K513" s="9">
        <v>46</v>
      </c>
      <c r="L513" s="9">
        <v>46</v>
      </c>
      <c r="M513" s="84"/>
      <c r="N513" s="9">
        <v>53</v>
      </c>
      <c r="O513" s="9">
        <v>53</v>
      </c>
      <c r="P513" s="85"/>
      <c r="Q513" s="9">
        <v>24</v>
      </c>
      <c r="R513" s="9">
        <v>24</v>
      </c>
      <c r="S513" s="61"/>
      <c r="T513" s="5">
        <v>63</v>
      </c>
      <c r="U513" s="471">
        <v>63</v>
      </c>
      <c r="V513" s="346"/>
      <c r="W513" s="5">
        <v>47</v>
      </c>
      <c r="X513" s="5">
        <v>47</v>
      </c>
      <c r="AF513" s="9">
        <f t="shared" si="78"/>
        <v>280</v>
      </c>
      <c r="AG513" s="9">
        <f t="shared" ref="AG513:AG548" si="81">I513+L513+O513+R513+U513+X513</f>
        <v>280</v>
      </c>
      <c r="AH513" s="26">
        <f t="shared" si="79"/>
        <v>1</v>
      </c>
      <c r="AI513" s="26">
        <f t="shared" si="80"/>
        <v>1</v>
      </c>
      <c r="AJ513" s="9" t="s">
        <v>4072</v>
      </c>
    </row>
    <row r="514" spans="1:36" ht="15.75" hidden="1" customHeight="1" x14ac:dyDescent="0.25">
      <c r="A514" s="9">
        <v>538</v>
      </c>
      <c r="B514" s="9" t="s">
        <v>896</v>
      </c>
      <c r="C514" s="9" t="s">
        <v>912</v>
      </c>
      <c r="D514" s="9" t="s">
        <v>16</v>
      </c>
      <c r="E514" s="59" t="s">
        <v>919</v>
      </c>
      <c r="F514" s="11">
        <v>1</v>
      </c>
      <c r="G514" s="9" t="s">
        <v>18</v>
      </c>
      <c r="H514" s="9">
        <v>282</v>
      </c>
      <c r="I514" s="9">
        <v>282</v>
      </c>
      <c r="J514" s="87" t="s">
        <v>920</v>
      </c>
      <c r="K514" s="9">
        <v>276</v>
      </c>
      <c r="L514" s="9">
        <v>276</v>
      </c>
      <c r="M514" s="84"/>
      <c r="N514" s="9">
        <v>330</v>
      </c>
      <c r="O514" s="9">
        <v>330</v>
      </c>
      <c r="P514" s="85"/>
      <c r="Q514" s="9">
        <v>144</v>
      </c>
      <c r="R514" s="9">
        <v>144</v>
      </c>
      <c r="S514" s="61"/>
      <c r="T514" s="5">
        <v>378</v>
      </c>
      <c r="U514" s="471">
        <v>378</v>
      </c>
      <c r="V514" s="346"/>
      <c r="W514" s="5">
        <v>282</v>
      </c>
      <c r="X514" s="5">
        <v>282</v>
      </c>
      <c r="AF514" s="9">
        <f t="shared" si="78"/>
        <v>1692</v>
      </c>
      <c r="AG514" s="9">
        <f t="shared" si="81"/>
        <v>1692</v>
      </c>
      <c r="AH514" s="26">
        <f t="shared" si="79"/>
        <v>1</v>
      </c>
      <c r="AI514" s="26">
        <f t="shared" si="80"/>
        <v>1</v>
      </c>
      <c r="AJ514" s="9" t="s">
        <v>4072</v>
      </c>
    </row>
    <row r="515" spans="1:36" ht="15.75" hidden="1" customHeight="1" x14ac:dyDescent="0.25">
      <c r="A515" s="9">
        <v>539</v>
      </c>
      <c r="B515" s="9" t="s">
        <v>896</v>
      </c>
      <c r="C515" s="9" t="s">
        <v>912</v>
      </c>
      <c r="D515" s="9" t="s">
        <v>16</v>
      </c>
      <c r="E515" s="59" t="s">
        <v>921</v>
      </c>
      <c r="F515" s="11">
        <v>1</v>
      </c>
      <c r="G515" s="9" t="s">
        <v>18</v>
      </c>
      <c r="H515" s="9">
        <v>165</v>
      </c>
      <c r="I515" s="9">
        <v>165</v>
      </c>
      <c r="J515" s="87" t="s">
        <v>922</v>
      </c>
      <c r="K515" s="9">
        <v>29</v>
      </c>
      <c r="L515" s="9">
        <v>29</v>
      </c>
      <c r="M515" s="84"/>
      <c r="N515" s="9">
        <v>92</v>
      </c>
      <c r="O515" s="9">
        <v>92</v>
      </c>
      <c r="P515" s="85"/>
      <c r="Q515" s="9">
        <v>3</v>
      </c>
      <c r="R515" s="9">
        <v>3</v>
      </c>
      <c r="S515" s="61"/>
      <c r="T515" s="5">
        <v>50</v>
      </c>
      <c r="U515" s="471">
        <v>50</v>
      </c>
      <c r="V515" s="346"/>
      <c r="W515" s="5">
        <v>8</v>
      </c>
      <c r="X515" s="5">
        <v>8</v>
      </c>
      <c r="AF515" s="9">
        <f t="shared" si="78"/>
        <v>347</v>
      </c>
      <c r="AG515" s="9">
        <f t="shared" si="81"/>
        <v>347</v>
      </c>
      <c r="AH515" s="26">
        <f t="shared" si="79"/>
        <v>1</v>
      </c>
      <c r="AI515" s="26">
        <f t="shared" si="80"/>
        <v>1</v>
      </c>
      <c r="AJ515" s="9" t="s">
        <v>4072</v>
      </c>
    </row>
    <row r="516" spans="1:36" ht="15.75" hidden="1" customHeight="1" x14ac:dyDescent="0.25">
      <c r="A516" s="9">
        <v>540</v>
      </c>
      <c r="B516" s="9" t="s">
        <v>896</v>
      </c>
      <c r="C516" s="9" t="s">
        <v>912</v>
      </c>
      <c r="D516" s="9" t="s">
        <v>16</v>
      </c>
      <c r="E516" s="59" t="s">
        <v>923</v>
      </c>
      <c r="F516" s="11">
        <v>1</v>
      </c>
      <c r="G516" s="9" t="s">
        <v>18</v>
      </c>
      <c r="H516" s="9">
        <v>0</v>
      </c>
      <c r="I516" s="9">
        <v>0</v>
      </c>
      <c r="J516" s="87"/>
      <c r="K516" s="9">
        <v>6</v>
      </c>
      <c r="L516" s="9">
        <v>6</v>
      </c>
      <c r="M516" s="84"/>
      <c r="N516" s="9">
        <v>3</v>
      </c>
      <c r="O516" s="9">
        <v>3</v>
      </c>
      <c r="P516" s="85"/>
      <c r="Q516" s="9">
        <v>1</v>
      </c>
      <c r="R516" s="9">
        <v>1</v>
      </c>
      <c r="S516" s="61"/>
      <c r="T516" s="5">
        <v>4</v>
      </c>
      <c r="U516" s="471">
        <v>4</v>
      </c>
      <c r="V516" s="346"/>
      <c r="W516" s="5">
        <v>3</v>
      </c>
      <c r="X516" s="5">
        <v>3</v>
      </c>
      <c r="AF516" s="9">
        <f t="shared" si="78"/>
        <v>17</v>
      </c>
      <c r="AG516" s="9">
        <f t="shared" si="81"/>
        <v>17</v>
      </c>
      <c r="AH516" s="26">
        <f t="shared" si="79"/>
        <v>1</v>
      </c>
      <c r="AI516" s="26">
        <f t="shared" si="80"/>
        <v>1</v>
      </c>
      <c r="AJ516" s="9" t="s">
        <v>4072</v>
      </c>
    </row>
    <row r="517" spans="1:36" ht="15.75" hidden="1" customHeight="1" x14ac:dyDescent="0.25">
      <c r="A517" s="9">
        <v>541</v>
      </c>
      <c r="B517" s="9" t="s">
        <v>896</v>
      </c>
      <c r="C517" s="9" t="s">
        <v>924</v>
      </c>
      <c r="D517" s="9" t="s">
        <v>16</v>
      </c>
      <c r="E517" s="59" t="s">
        <v>925</v>
      </c>
      <c r="F517" s="11">
        <v>1</v>
      </c>
      <c r="G517" s="9" t="s">
        <v>18</v>
      </c>
      <c r="H517" s="9">
        <v>111</v>
      </c>
      <c r="I517" s="9">
        <v>31</v>
      </c>
      <c r="J517" s="87"/>
      <c r="K517" s="9">
        <v>155</v>
      </c>
      <c r="L517" s="9">
        <v>28</v>
      </c>
      <c r="M517" s="84"/>
      <c r="N517" s="9">
        <v>90</v>
      </c>
      <c r="O517" s="9">
        <v>31</v>
      </c>
      <c r="P517" s="85"/>
      <c r="Q517" s="9">
        <v>57</v>
      </c>
      <c r="R517" s="9">
        <v>30</v>
      </c>
      <c r="S517" s="61"/>
      <c r="T517" s="37">
        <v>31</v>
      </c>
      <c r="U517" s="5">
        <v>31</v>
      </c>
      <c r="V517" s="346"/>
      <c r="W517" s="225">
        <v>88</v>
      </c>
      <c r="X517" s="6">
        <v>88</v>
      </c>
      <c r="AF517" s="9">
        <f t="shared" si="78"/>
        <v>532</v>
      </c>
      <c r="AG517" s="9">
        <f t="shared" si="81"/>
        <v>239</v>
      </c>
      <c r="AH517" s="26">
        <f t="shared" si="79"/>
        <v>2.2259414225941421</v>
      </c>
      <c r="AI517" s="26">
        <f t="shared" si="80"/>
        <v>2.2259414225941421</v>
      </c>
      <c r="AJ517" s="9" t="s">
        <v>4072</v>
      </c>
    </row>
    <row r="518" spans="1:36" ht="15.75" hidden="1" customHeight="1" x14ac:dyDescent="0.25">
      <c r="A518" s="9">
        <v>542</v>
      </c>
      <c r="B518" s="9" t="s">
        <v>896</v>
      </c>
      <c r="C518" s="9" t="s">
        <v>924</v>
      </c>
      <c r="D518" s="9" t="s">
        <v>16</v>
      </c>
      <c r="E518" s="59" t="s">
        <v>926</v>
      </c>
      <c r="F518" s="11">
        <v>1</v>
      </c>
      <c r="G518" s="9" t="s">
        <v>18</v>
      </c>
      <c r="H518" s="9">
        <v>54</v>
      </c>
      <c r="I518" s="9">
        <v>31</v>
      </c>
      <c r="J518" s="87"/>
      <c r="K518" s="9">
        <v>63</v>
      </c>
      <c r="L518" s="9">
        <v>28</v>
      </c>
      <c r="M518" s="84"/>
      <c r="N518" s="9">
        <v>68</v>
      </c>
      <c r="O518" s="9">
        <v>31</v>
      </c>
      <c r="P518" s="85"/>
      <c r="Q518" s="9">
        <v>60</v>
      </c>
      <c r="R518" s="9">
        <v>30</v>
      </c>
      <c r="S518" s="61"/>
      <c r="T518" s="37">
        <v>75</v>
      </c>
      <c r="U518" s="5">
        <v>31</v>
      </c>
      <c r="V518" s="346"/>
      <c r="AF518" s="9">
        <f t="shared" si="78"/>
        <v>320</v>
      </c>
      <c r="AG518" s="9">
        <f t="shared" si="81"/>
        <v>151</v>
      </c>
      <c r="AH518" s="26">
        <f t="shared" si="79"/>
        <v>2.1192052980132452</v>
      </c>
      <c r="AI518" s="26">
        <f t="shared" si="80"/>
        <v>2.1192052980132452</v>
      </c>
      <c r="AJ518" s="9" t="s">
        <v>4072</v>
      </c>
    </row>
    <row r="519" spans="1:36" ht="15.75" hidden="1" customHeight="1" x14ac:dyDescent="0.25">
      <c r="A519" s="9">
        <v>543</v>
      </c>
      <c r="B519" s="9" t="s">
        <v>896</v>
      </c>
      <c r="C519" s="9" t="s">
        <v>924</v>
      </c>
      <c r="D519" s="9" t="s">
        <v>16</v>
      </c>
      <c r="E519" s="59" t="s">
        <v>927</v>
      </c>
      <c r="F519" s="11">
        <v>1</v>
      </c>
      <c r="G519" s="9" t="s">
        <v>18</v>
      </c>
      <c r="H519" s="9">
        <v>54</v>
      </c>
      <c r="I519" s="9">
        <v>31</v>
      </c>
      <c r="J519" s="87"/>
      <c r="K519" s="9">
        <v>63</v>
      </c>
      <c r="L519" s="9">
        <v>28</v>
      </c>
      <c r="M519" s="84"/>
      <c r="N519" s="9">
        <v>68</v>
      </c>
      <c r="O519" s="9">
        <v>31</v>
      </c>
      <c r="P519" s="85"/>
      <c r="Q519" s="9">
        <v>60</v>
      </c>
      <c r="R519" s="9">
        <v>30</v>
      </c>
      <c r="S519" s="61"/>
      <c r="T519" s="37">
        <v>75</v>
      </c>
      <c r="U519" s="5">
        <v>31</v>
      </c>
      <c r="V519" s="478"/>
      <c r="AF519" s="9">
        <f t="shared" si="78"/>
        <v>320</v>
      </c>
      <c r="AG519" s="9">
        <f t="shared" si="81"/>
        <v>151</v>
      </c>
      <c r="AH519" s="26">
        <f t="shared" si="79"/>
        <v>2.1192052980132452</v>
      </c>
      <c r="AI519" s="26">
        <f t="shared" si="80"/>
        <v>2.1192052980132452</v>
      </c>
      <c r="AJ519" s="9" t="s">
        <v>4072</v>
      </c>
    </row>
    <row r="520" spans="1:36" ht="15.75" hidden="1" customHeight="1" x14ac:dyDescent="0.25">
      <c r="A520" s="9">
        <v>544</v>
      </c>
      <c r="B520" s="9" t="s">
        <v>896</v>
      </c>
      <c r="C520" s="9" t="s">
        <v>924</v>
      </c>
      <c r="D520" s="9" t="s">
        <v>16</v>
      </c>
      <c r="E520" s="59" t="s">
        <v>928</v>
      </c>
      <c r="F520" s="11">
        <v>1</v>
      </c>
      <c r="G520" s="9" t="s">
        <v>18</v>
      </c>
      <c r="H520" s="9">
        <v>54</v>
      </c>
      <c r="I520" s="9">
        <v>31</v>
      </c>
      <c r="J520" s="87"/>
      <c r="K520" s="9">
        <v>63</v>
      </c>
      <c r="L520" s="9">
        <v>28</v>
      </c>
      <c r="M520" s="84"/>
      <c r="N520" s="9">
        <v>68</v>
      </c>
      <c r="O520" s="9">
        <v>31</v>
      </c>
      <c r="P520" s="85"/>
      <c r="Q520" s="9">
        <v>60</v>
      </c>
      <c r="R520" s="9">
        <v>30</v>
      </c>
      <c r="S520" s="61"/>
      <c r="T520" s="37">
        <v>75</v>
      </c>
      <c r="U520" s="5">
        <v>31</v>
      </c>
      <c r="V520" s="346"/>
      <c r="AF520" s="9">
        <f t="shared" si="78"/>
        <v>320</v>
      </c>
      <c r="AG520" s="9">
        <f t="shared" si="81"/>
        <v>151</v>
      </c>
      <c r="AH520" s="26">
        <f t="shared" si="79"/>
        <v>2.1192052980132452</v>
      </c>
      <c r="AI520" s="26">
        <f t="shared" si="80"/>
        <v>2.1192052980132452</v>
      </c>
      <c r="AJ520" s="9" t="s">
        <v>4072</v>
      </c>
    </row>
    <row r="521" spans="1:36" ht="15.75" hidden="1" customHeight="1" x14ac:dyDescent="0.25">
      <c r="A521" s="9">
        <v>545</v>
      </c>
      <c r="B521" s="9" t="s">
        <v>896</v>
      </c>
      <c r="C521" s="9" t="s">
        <v>924</v>
      </c>
      <c r="D521" s="9" t="s">
        <v>16</v>
      </c>
      <c r="E521" s="59" t="s">
        <v>929</v>
      </c>
      <c r="F521" s="11">
        <v>1</v>
      </c>
      <c r="G521" s="9" t="s">
        <v>18</v>
      </c>
      <c r="H521" s="9">
        <v>54</v>
      </c>
      <c r="I521" s="9">
        <v>31</v>
      </c>
      <c r="J521" s="87"/>
      <c r="K521" s="9">
        <v>63</v>
      </c>
      <c r="L521" s="9">
        <v>28</v>
      </c>
      <c r="M521" s="84"/>
      <c r="N521" s="9">
        <v>68</v>
      </c>
      <c r="O521" s="9">
        <v>31</v>
      </c>
      <c r="P521" s="85"/>
      <c r="Q521" s="9">
        <v>60</v>
      </c>
      <c r="R521" s="9">
        <v>30</v>
      </c>
      <c r="S521" s="61"/>
      <c r="T521" s="37">
        <v>75</v>
      </c>
      <c r="U521" s="5">
        <v>31</v>
      </c>
      <c r="V521" s="346"/>
      <c r="AF521" s="9">
        <f t="shared" si="78"/>
        <v>320</v>
      </c>
      <c r="AG521" s="9">
        <f t="shared" si="81"/>
        <v>151</v>
      </c>
      <c r="AH521" s="26">
        <f t="shared" si="79"/>
        <v>2.1192052980132452</v>
      </c>
      <c r="AI521" s="26">
        <f t="shared" si="80"/>
        <v>2.1192052980132452</v>
      </c>
      <c r="AJ521" s="9" t="s">
        <v>4072</v>
      </c>
    </row>
    <row r="522" spans="1:36" ht="15.75" hidden="1" customHeight="1" x14ac:dyDescent="0.25">
      <c r="A522" s="9">
        <v>546</v>
      </c>
      <c r="B522" s="9" t="s">
        <v>896</v>
      </c>
      <c r="C522" s="9" t="s">
        <v>930</v>
      </c>
      <c r="D522" s="9" t="s">
        <v>16</v>
      </c>
      <c r="E522" s="59" t="s">
        <v>931</v>
      </c>
      <c r="F522" s="11">
        <v>1</v>
      </c>
      <c r="G522" s="9" t="s">
        <v>18</v>
      </c>
      <c r="H522" s="9">
        <v>253</v>
      </c>
      <c r="I522" s="9">
        <v>253</v>
      </c>
      <c r="J522" s="87" t="s">
        <v>932</v>
      </c>
      <c r="K522" s="9">
        <v>123</v>
      </c>
      <c r="L522" s="9">
        <v>130</v>
      </c>
      <c r="M522" s="84" t="s">
        <v>1210</v>
      </c>
      <c r="N522" s="9">
        <v>146</v>
      </c>
      <c r="O522" s="9">
        <v>146</v>
      </c>
      <c r="P522" s="85" t="s">
        <v>1210</v>
      </c>
      <c r="Q522" s="9">
        <v>88</v>
      </c>
      <c r="R522" s="9">
        <v>88</v>
      </c>
      <c r="S522" s="59" t="s">
        <v>932</v>
      </c>
      <c r="T522" s="5">
        <v>146</v>
      </c>
      <c r="U522" s="5">
        <v>146</v>
      </c>
      <c r="V522" s="315" t="s">
        <v>3634</v>
      </c>
      <c r="W522" s="5">
        <v>108</v>
      </c>
      <c r="X522" s="5">
        <v>108</v>
      </c>
      <c r="AF522" s="9">
        <f t="shared" si="78"/>
        <v>864</v>
      </c>
      <c r="AG522" s="9">
        <f t="shared" si="81"/>
        <v>871</v>
      </c>
      <c r="AH522" s="26">
        <f t="shared" si="79"/>
        <v>0.99196326061997708</v>
      </c>
      <c r="AI522" s="26">
        <f t="shared" si="80"/>
        <v>0.99196326061997708</v>
      </c>
      <c r="AJ522" s="9" t="s">
        <v>4072</v>
      </c>
    </row>
    <row r="523" spans="1:36" ht="15.75" hidden="1" customHeight="1" x14ac:dyDescent="0.25">
      <c r="A523" s="9">
        <v>547</v>
      </c>
      <c r="B523" s="9" t="s">
        <v>896</v>
      </c>
      <c r="C523" s="9" t="s">
        <v>930</v>
      </c>
      <c r="D523" s="9" t="s">
        <v>16</v>
      </c>
      <c r="E523" s="59" t="s">
        <v>933</v>
      </c>
      <c r="F523" s="11">
        <v>1</v>
      </c>
      <c r="G523" s="9" t="s">
        <v>18</v>
      </c>
      <c r="H523" s="9">
        <v>1</v>
      </c>
      <c r="I523" s="9">
        <v>1</v>
      </c>
      <c r="J523" s="87" t="s">
        <v>932</v>
      </c>
      <c r="K523" s="9">
        <v>2</v>
      </c>
      <c r="L523" s="9">
        <v>2</v>
      </c>
      <c r="M523" s="84" t="s">
        <v>1210</v>
      </c>
      <c r="N523" s="9">
        <v>6</v>
      </c>
      <c r="O523" s="9">
        <v>6</v>
      </c>
      <c r="P523" s="85" t="s">
        <v>1210</v>
      </c>
      <c r="Q523" s="9">
        <v>3</v>
      </c>
      <c r="R523" s="9">
        <v>3</v>
      </c>
      <c r="S523" s="59" t="s">
        <v>932</v>
      </c>
      <c r="T523" s="5">
        <v>2</v>
      </c>
      <c r="U523" s="5">
        <v>2</v>
      </c>
      <c r="V523" s="315" t="s">
        <v>3634</v>
      </c>
      <c r="W523" s="5">
        <v>2</v>
      </c>
      <c r="X523" s="5">
        <v>2</v>
      </c>
      <c r="AF523" s="9">
        <f t="shared" si="78"/>
        <v>16</v>
      </c>
      <c r="AG523" s="9">
        <f t="shared" si="81"/>
        <v>16</v>
      </c>
      <c r="AH523" s="26">
        <f t="shared" si="79"/>
        <v>1</v>
      </c>
      <c r="AI523" s="26">
        <f t="shared" si="80"/>
        <v>1</v>
      </c>
      <c r="AJ523" s="9" t="s">
        <v>4072</v>
      </c>
    </row>
    <row r="524" spans="1:36" ht="15.75" hidden="1" customHeight="1" x14ac:dyDescent="0.25">
      <c r="A524" s="9">
        <v>548</v>
      </c>
      <c r="B524" s="9" t="s">
        <v>896</v>
      </c>
      <c r="C524" s="9" t="s">
        <v>930</v>
      </c>
      <c r="D524" s="9" t="s">
        <v>16</v>
      </c>
      <c r="E524" s="59" t="s">
        <v>934</v>
      </c>
      <c r="F524" s="11">
        <v>1</v>
      </c>
      <c r="G524" s="9" t="s">
        <v>18</v>
      </c>
      <c r="H524" s="9">
        <v>151</v>
      </c>
      <c r="I524" s="9">
        <v>253</v>
      </c>
      <c r="J524" s="87" t="s">
        <v>932</v>
      </c>
      <c r="K524" s="9">
        <v>86</v>
      </c>
      <c r="L524" s="9">
        <v>123</v>
      </c>
      <c r="M524" s="84" t="s">
        <v>1210</v>
      </c>
      <c r="N524" s="9">
        <v>95</v>
      </c>
      <c r="O524" s="9">
        <v>134</v>
      </c>
      <c r="P524" s="85" t="s">
        <v>1210</v>
      </c>
      <c r="Q524" s="9">
        <v>65</v>
      </c>
      <c r="R524" s="9">
        <v>88</v>
      </c>
      <c r="S524" s="59" t="s">
        <v>932</v>
      </c>
      <c r="T524" s="5">
        <v>110</v>
      </c>
      <c r="U524" s="5">
        <v>146</v>
      </c>
      <c r="V524" s="315" t="s">
        <v>3634</v>
      </c>
      <c r="W524" s="5">
        <v>72</v>
      </c>
      <c r="X524" s="5">
        <v>108</v>
      </c>
      <c r="AF524" s="9">
        <f t="shared" si="78"/>
        <v>579</v>
      </c>
      <c r="AG524" s="9">
        <f t="shared" si="81"/>
        <v>852</v>
      </c>
      <c r="AH524" s="26">
        <f t="shared" si="79"/>
        <v>0.67957746478873238</v>
      </c>
      <c r="AI524" s="26">
        <f t="shared" si="80"/>
        <v>0.67957746478873238</v>
      </c>
      <c r="AJ524" s="9" t="s">
        <v>4073</v>
      </c>
    </row>
    <row r="525" spans="1:36" ht="15.75" hidden="1" customHeight="1" x14ac:dyDescent="0.25">
      <c r="A525" s="9">
        <v>549</v>
      </c>
      <c r="B525" s="9" t="s">
        <v>896</v>
      </c>
      <c r="C525" s="9" t="s">
        <v>935</v>
      </c>
      <c r="D525" s="9" t="s">
        <v>16</v>
      </c>
      <c r="E525" s="59" t="s">
        <v>936</v>
      </c>
      <c r="F525" s="9">
        <v>4</v>
      </c>
      <c r="G525" s="9" t="s">
        <v>54</v>
      </c>
      <c r="H525" s="14">
        <v>0</v>
      </c>
      <c r="I525" s="14">
        <v>0</v>
      </c>
      <c r="J525" s="83" t="s">
        <v>26</v>
      </c>
      <c r="K525" s="14">
        <v>0</v>
      </c>
      <c r="L525" s="14">
        <v>0</v>
      </c>
      <c r="M525" s="83" t="s">
        <v>26</v>
      </c>
      <c r="N525" s="9">
        <v>1</v>
      </c>
      <c r="O525" s="14">
        <v>1</v>
      </c>
      <c r="P525" s="85"/>
      <c r="Q525" s="14">
        <v>0</v>
      </c>
      <c r="R525" s="14">
        <v>0</v>
      </c>
      <c r="S525" s="83" t="s">
        <v>26</v>
      </c>
      <c r="T525" s="14">
        <v>0</v>
      </c>
      <c r="U525" s="14">
        <v>0</v>
      </c>
      <c r="V525" s="83" t="s">
        <v>26</v>
      </c>
      <c r="W525" s="5">
        <v>1</v>
      </c>
      <c r="X525" s="14">
        <v>1</v>
      </c>
      <c r="AF525" s="9">
        <f t="shared" si="78"/>
        <v>2</v>
      </c>
      <c r="AG525" s="9">
        <f t="shared" si="81"/>
        <v>2</v>
      </c>
      <c r="AH525" s="26">
        <f t="shared" ref="AH525:AH536" si="82">+AF525/AG525</f>
        <v>1</v>
      </c>
      <c r="AI525" s="26">
        <f t="shared" ref="AI525:AI536" si="83">+AF525/F525</f>
        <v>0.5</v>
      </c>
      <c r="AJ525" s="9" t="s">
        <v>4072</v>
      </c>
    </row>
    <row r="526" spans="1:36" ht="15.75" hidden="1" customHeight="1" x14ac:dyDescent="0.25">
      <c r="A526" s="9">
        <v>550</v>
      </c>
      <c r="B526" s="9" t="s">
        <v>896</v>
      </c>
      <c r="C526" s="9" t="s">
        <v>935</v>
      </c>
      <c r="D526" s="9" t="s">
        <v>16</v>
      </c>
      <c r="E526" s="59" t="s">
        <v>937</v>
      </c>
      <c r="F526" s="9">
        <v>4</v>
      </c>
      <c r="G526" s="9" t="s">
        <v>938</v>
      </c>
      <c r="H526" s="14">
        <v>0</v>
      </c>
      <c r="I526" s="14">
        <v>0</v>
      </c>
      <c r="J526" s="83" t="s">
        <v>26</v>
      </c>
      <c r="K526" s="14">
        <v>0</v>
      </c>
      <c r="L526" s="14">
        <v>0</v>
      </c>
      <c r="M526" s="83" t="s">
        <v>26</v>
      </c>
      <c r="N526" s="9">
        <v>1</v>
      </c>
      <c r="O526" s="14">
        <v>1</v>
      </c>
      <c r="P526" s="85"/>
      <c r="Q526" s="14">
        <v>0</v>
      </c>
      <c r="R526" s="14">
        <v>0</v>
      </c>
      <c r="S526" s="83" t="s">
        <v>26</v>
      </c>
      <c r="T526" s="14">
        <v>0</v>
      </c>
      <c r="U526" s="14">
        <v>0</v>
      </c>
      <c r="V526" s="83" t="s">
        <v>26</v>
      </c>
      <c r="W526" s="5">
        <v>1</v>
      </c>
      <c r="X526" s="14">
        <v>1</v>
      </c>
      <c r="AF526" s="9">
        <f t="shared" si="78"/>
        <v>2</v>
      </c>
      <c r="AG526" s="9">
        <f t="shared" si="81"/>
        <v>2</v>
      </c>
      <c r="AH526" s="26">
        <f t="shared" si="82"/>
        <v>1</v>
      </c>
      <c r="AI526" s="26">
        <f t="shared" si="83"/>
        <v>0.5</v>
      </c>
      <c r="AJ526" s="9" t="s">
        <v>4072</v>
      </c>
    </row>
    <row r="527" spans="1:36" ht="15.75" hidden="1" customHeight="1" x14ac:dyDescent="0.25">
      <c r="A527" s="9">
        <v>551</v>
      </c>
      <c r="B527" s="9" t="s">
        <v>896</v>
      </c>
      <c r="C527" s="9" t="s">
        <v>935</v>
      </c>
      <c r="D527" s="9" t="s">
        <v>16</v>
      </c>
      <c r="E527" s="59" t="s">
        <v>939</v>
      </c>
      <c r="F527" s="9">
        <v>4</v>
      </c>
      <c r="G527" s="9" t="s">
        <v>938</v>
      </c>
      <c r="H527" s="14">
        <v>0</v>
      </c>
      <c r="I527" s="14">
        <v>0</v>
      </c>
      <c r="J527" s="83" t="s">
        <v>26</v>
      </c>
      <c r="K527" s="14">
        <v>0</v>
      </c>
      <c r="L527" s="14">
        <v>0</v>
      </c>
      <c r="M527" s="83" t="s">
        <v>26</v>
      </c>
      <c r="N527" s="9">
        <v>1</v>
      </c>
      <c r="O527" s="14">
        <v>1</v>
      </c>
      <c r="P527" s="85"/>
      <c r="Q527" s="14">
        <v>0</v>
      </c>
      <c r="R527" s="14">
        <v>0</v>
      </c>
      <c r="S527" s="83" t="s">
        <v>26</v>
      </c>
      <c r="T527" s="14">
        <v>0</v>
      </c>
      <c r="U527" s="14">
        <v>0</v>
      </c>
      <c r="V527" s="83" t="s">
        <v>26</v>
      </c>
      <c r="W527" s="5">
        <v>1</v>
      </c>
      <c r="X527" s="14">
        <v>1</v>
      </c>
      <c r="AF527" s="9">
        <f t="shared" si="78"/>
        <v>2</v>
      </c>
      <c r="AG527" s="9">
        <f t="shared" si="81"/>
        <v>2</v>
      </c>
      <c r="AH527" s="26">
        <f t="shared" si="82"/>
        <v>1</v>
      </c>
      <c r="AI527" s="26">
        <f t="shared" si="83"/>
        <v>0.5</v>
      </c>
      <c r="AJ527" s="9" t="s">
        <v>4072</v>
      </c>
    </row>
    <row r="528" spans="1:36" ht="15.75" hidden="1" customHeight="1" x14ac:dyDescent="0.25">
      <c r="A528" s="9">
        <v>552</v>
      </c>
      <c r="B528" s="9" t="s">
        <v>896</v>
      </c>
      <c r="C528" s="9" t="s">
        <v>935</v>
      </c>
      <c r="D528" s="9" t="s">
        <v>16</v>
      </c>
      <c r="E528" s="59" t="s">
        <v>940</v>
      </c>
      <c r="F528" s="9">
        <v>4</v>
      </c>
      <c r="G528" s="9" t="s">
        <v>79</v>
      </c>
      <c r="H528" s="14">
        <v>0</v>
      </c>
      <c r="I528" s="14">
        <v>0</v>
      </c>
      <c r="J528" s="83" t="s">
        <v>26</v>
      </c>
      <c r="K528" s="14">
        <v>0</v>
      </c>
      <c r="L528" s="14">
        <v>0</v>
      </c>
      <c r="M528" s="83" t="s">
        <v>26</v>
      </c>
      <c r="N528" s="9">
        <v>1</v>
      </c>
      <c r="O528" s="14">
        <v>1</v>
      </c>
      <c r="P528" s="85"/>
      <c r="Q528" s="14">
        <v>0</v>
      </c>
      <c r="R528" s="14">
        <v>0</v>
      </c>
      <c r="S528" s="83" t="s">
        <v>26</v>
      </c>
      <c r="T528" s="276">
        <v>0</v>
      </c>
      <c r="U528" s="14">
        <v>0</v>
      </c>
      <c r="V528" s="83" t="s">
        <v>26</v>
      </c>
      <c r="W528" s="5">
        <v>1</v>
      </c>
      <c r="X528" s="14">
        <v>1</v>
      </c>
      <c r="AF528" s="9">
        <f t="shared" si="78"/>
        <v>2</v>
      </c>
      <c r="AG528" s="9">
        <f t="shared" si="81"/>
        <v>2</v>
      </c>
      <c r="AH528" s="26">
        <f t="shared" si="82"/>
        <v>1</v>
      </c>
      <c r="AI528" s="26">
        <f t="shared" si="83"/>
        <v>0.5</v>
      </c>
      <c r="AJ528" s="9" t="s">
        <v>4072</v>
      </c>
    </row>
    <row r="529" spans="1:36" ht="15.75" hidden="1" customHeight="1" x14ac:dyDescent="0.25">
      <c r="A529" s="9">
        <v>553</v>
      </c>
      <c r="B529" s="9" t="s">
        <v>896</v>
      </c>
      <c r="C529" s="9" t="s">
        <v>935</v>
      </c>
      <c r="D529" s="9" t="s">
        <v>16</v>
      </c>
      <c r="E529" s="59" t="s">
        <v>941</v>
      </c>
      <c r="F529" s="9">
        <v>4</v>
      </c>
      <c r="G529" s="9" t="s">
        <v>79</v>
      </c>
      <c r="H529" s="14">
        <v>0</v>
      </c>
      <c r="I529" s="14">
        <v>0</v>
      </c>
      <c r="J529" s="83" t="s">
        <v>26</v>
      </c>
      <c r="K529" s="14">
        <v>0</v>
      </c>
      <c r="L529" s="14">
        <v>0</v>
      </c>
      <c r="M529" s="83" t="s">
        <v>26</v>
      </c>
      <c r="N529" s="9">
        <v>1</v>
      </c>
      <c r="O529" s="14">
        <v>1</v>
      </c>
      <c r="P529" s="85"/>
      <c r="Q529" s="14">
        <v>0</v>
      </c>
      <c r="R529" s="14">
        <v>0</v>
      </c>
      <c r="S529" s="83" t="s">
        <v>26</v>
      </c>
      <c r="T529" s="276">
        <v>0</v>
      </c>
      <c r="U529" s="14">
        <v>0</v>
      </c>
      <c r="V529" s="83" t="s">
        <v>26</v>
      </c>
      <c r="W529" s="5">
        <v>1</v>
      </c>
      <c r="X529" s="14">
        <v>1</v>
      </c>
      <c r="AF529" s="9">
        <f t="shared" si="78"/>
        <v>2</v>
      </c>
      <c r="AG529" s="9">
        <f t="shared" si="81"/>
        <v>2</v>
      </c>
      <c r="AH529" s="26">
        <f t="shared" si="82"/>
        <v>1</v>
      </c>
      <c r="AI529" s="26">
        <f t="shared" si="83"/>
        <v>0.5</v>
      </c>
      <c r="AJ529" s="9" t="s">
        <v>4072</v>
      </c>
    </row>
    <row r="530" spans="1:36" ht="15.75" hidden="1" customHeight="1" x14ac:dyDescent="0.25">
      <c r="A530" s="9">
        <v>554</v>
      </c>
      <c r="B530" s="9" t="s">
        <v>896</v>
      </c>
      <c r="C530" s="9" t="s">
        <v>935</v>
      </c>
      <c r="D530" s="9" t="s">
        <v>16</v>
      </c>
      <c r="E530" s="59" t="s">
        <v>942</v>
      </c>
      <c r="F530" s="9">
        <v>4</v>
      </c>
      <c r="G530" s="9" t="s">
        <v>79</v>
      </c>
      <c r="H530" s="14">
        <v>0</v>
      </c>
      <c r="I530" s="14">
        <v>0</v>
      </c>
      <c r="J530" s="83" t="s">
        <v>26</v>
      </c>
      <c r="K530" s="14">
        <v>0</v>
      </c>
      <c r="L530" s="14">
        <v>0</v>
      </c>
      <c r="M530" s="83" t="s">
        <v>26</v>
      </c>
      <c r="N530" s="9">
        <v>1</v>
      </c>
      <c r="O530" s="14">
        <v>1</v>
      </c>
      <c r="P530" s="85"/>
      <c r="Q530" s="14">
        <v>0</v>
      </c>
      <c r="R530" s="14">
        <v>0</v>
      </c>
      <c r="S530" s="83" t="s">
        <v>26</v>
      </c>
      <c r="T530" s="276">
        <v>0</v>
      </c>
      <c r="U530" s="14">
        <v>0</v>
      </c>
      <c r="V530" s="83" t="s">
        <v>26</v>
      </c>
      <c r="W530" s="9">
        <v>1</v>
      </c>
      <c r="X530" s="14">
        <v>1</v>
      </c>
      <c r="AF530" s="9">
        <f t="shared" si="78"/>
        <v>2</v>
      </c>
      <c r="AG530" s="9">
        <f t="shared" si="81"/>
        <v>2</v>
      </c>
      <c r="AH530" s="26">
        <f t="shared" si="82"/>
        <v>1</v>
      </c>
      <c r="AI530" s="26">
        <f t="shared" si="83"/>
        <v>0.5</v>
      </c>
      <c r="AJ530" s="9" t="s">
        <v>4072</v>
      </c>
    </row>
    <row r="531" spans="1:36" ht="15.75" hidden="1" customHeight="1" x14ac:dyDescent="0.25">
      <c r="A531" s="9">
        <v>555</v>
      </c>
      <c r="B531" s="9" t="s">
        <v>896</v>
      </c>
      <c r="C531" s="9" t="s">
        <v>935</v>
      </c>
      <c r="D531" s="9" t="s">
        <v>16</v>
      </c>
      <c r="E531" s="59" t="s">
        <v>943</v>
      </c>
      <c r="F531" s="9">
        <v>1</v>
      </c>
      <c r="G531" s="9" t="s">
        <v>89</v>
      </c>
      <c r="H531" s="24">
        <v>1</v>
      </c>
      <c r="I531" s="14">
        <v>1</v>
      </c>
      <c r="J531" s="87"/>
      <c r="K531" s="14">
        <v>0</v>
      </c>
      <c r="L531" s="14">
        <v>0</v>
      </c>
      <c r="M531" s="83" t="s">
        <v>26</v>
      </c>
      <c r="N531" s="14">
        <v>0</v>
      </c>
      <c r="O531" s="14">
        <v>0</v>
      </c>
      <c r="P531" s="83" t="s">
        <v>26</v>
      </c>
      <c r="Q531" s="14">
        <v>0</v>
      </c>
      <c r="R531" s="14">
        <v>0</v>
      </c>
      <c r="S531" s="83" t="s">
        <v>26</v>
      </c>
      <c r="T531" s="276">
        <v>0</v>
      </c>
      <c r="U531" s="14">
        <v>0</v>
      </c>
      <c r="V531" s="83" t="s">
        <v>26</v>
      </c>
      <c r="W531" s="14">
        <v>0</v>
      </c>
      <c r="X531" s="14">
        <v>0</v>
      </c>
      <c r="Y531" s="83" t="s">
        <v>26</v>
      </c>
      <c r="Z531" s="59"/>
      <c r="AA531" s="59"/>
      <c r="AB531" s="59"/>
      <c r="AC531" s="59"/>
      <c r="AD531" s="59"/>
      <c r="AE531" s="59"/>
      <c r="AF531" s="9">
        <f t="shared" si="78"/>
        <v>1</v>
      </c>
      <c r="AG531" s="9">
        <f t="shared" si="81"/>
        <v>1</v>
      </c>
      <c r="AH531" s="26">
        <f t="shared" si="82"/>
        <v>1</v>
      </c>
      <c r="AI531" s="26">
        <f t="shared" si="83"/>
        <v>1</v>
      </c>
      <c r="AJ531" s="9" t="s">
        <v>4072</v>
      </c>
    </row>
    <row r="532" spans="1:36" ht="15.75" hidden="1" customHeight="1" x14ac:dyDescent="0.25">
      <c r="A532" s="9">
        <v>556</v>
      </c>
      <c r="B532" s="9" t="s">
        <v>896</v>
      </c>
      <c r="C532" s="9" t="s">
        <v>935</v>
      </c>
      <c r="D532" s="9" t="s">
        <v>16</v>
      </c>
      <c r="E532" s="59" t="s">
        <v>944</v>
      </c>
      <c r="F532" s="9">
        <v>1</v>
      </c>
      <c r="G532" s="9" t="s">
        <v>89</v>
      </c>
      <c r="H532" s="14">
        <v>0</v>
      </c>
      <c r="I532" s="14">
        <v>0</v>
      </c>
      <c r="J532" s="83" t="s">
        <v>26</v>
      </c>
      <c r="K532" s="14">
        <v>0</v>
      </c>
      <c r="L532" s="14">
        <v>0</v>
      </c>
      <c r="M532" s="83" t="s">
        <v>26</v>
      </c>
      <c r="N532" s="14">
        <v>0</v>
      </c>
      <c r="O532" s="14">
        <v>0</v>
      </c>
      <c r="P532" s="83" t="s">
        <v>26</v>
      </c>
      <c r="Q532" s="14">
        <v>0</v>
      </c>
      <c r="R532" s="14">
        <v>0</v>
      </c>
      <c r="S532" s="83" t="s">
        <v>26</v>
      </c>
      <c r="T532" s="276">
        <v>0</v>
      </c>
      <c r="U532" s="276">
        <v>0</v>
      </c>
      <c r="V532" s="83" t="s">
        <v>26</v>
      </c>
      <c r="W532" s="14">
        <v>0</v>
      </c>
      <c r="X532" s="14">
        <v>0</v>
      </c>
      <c r="Y532" s="83" t="s">
        <v>26</v>
      </c>
      <c r="Z532" s="59"/>
      <c r="AA532" s="59"/>
      <c r="AB532" s="59"/>
      <c r="AC532" s="59"/>
      <c r="AD532" s="59"/>
      <c r="AE532" s="59"/>
      <c r="AF532" s="9">
        <f t="shared" si="78"/>
        <v>0</v>
      </c>
      <c r="AG532" s="9">
        <f t="shared" si="81"/>
        <v>0</v>
      </c>
      <c r="AH532" s="29" t="e">
        <f t="shared" si="82"/>
        <v>#DIV/0!</v>
      </c>
      <c r="AI532" s="29">
        <f t="shared" si="83"/>
        <v>0</v>
      </c>
      <c r="AJ532" s="9" t="s">
        <v>4070</v>
      </c>
    </row>
    <row r="533" spans="1:36" ht="15.75" hidden="1" customHeight="1" x14ac:dyDescent="0.25">
      <c r="A533" s="9">
        <v>557</v>
      </c>
      <c r="B533" s="9" t="s">
        <v>896</v>
      </c>
      <c r="C533" s="9" t="s">
        <v>945</v>
      </c>
      <c r="D533" s="9" t="s">
        <v>16</v>
      </c>
      <c r="E533" s="59" t="s">
        <v>946</v>
      </c>
      <c r="F533" s="9">
        <v>12</v>
      </c>
      <c r="G533" s="9" t="s">
        <v>54</v>
      </c>
      <c r="H533" s="9">
        <v>1</v>
      </c>
      <c r="I533" s="14">
        <v>1</v>
      </c>
      <c r="J533" s="87"/>
      <c r="K533" s="9">
        <v>1</v>
      </c>
      <c r="L533" s="14">
        <v>1</v>
      </c>
      <c r="M533" s="84"/>
      <c r="N533" s="9">
        <v>1</v>
      </c>
      <c r="O533" s="14">
        <v>1</v>
      </c>
      <c r="P533" s="85"/>
      <c r="Q533" s="9">
        <v>1</v>
      </c>
      <c r="R533" s="14">
        <v>1</v>
      </c>
      <c r="S533" s="61"/>
      <c r="T533" s="37">
        <v>1</v>
      </c>
      <c r="U533" s="37">
        <v>1</v>
      </c>
      <c r="V533" s="346"/>
      <c r="W533" s="487">
        <v>1</v>
      </c>
      <c r="X533" s="14">
        <v>1</v>
      </c>
      <c r="Y533" s="346"/>
      <c r="Z533" s="542"/>
      <c r="AA533" s="542"/>
      <c r="AB533" s="542"/>
      <c r="AC533" s="542"/>
      <c r="AD533" s="542"/>
      <c r="AE533" s="542"/>
      <c r="AF533" s="9">
        <f t="shared" ref="AF533:AF548" si="84">H533+K533+N533+Q533+T533+W533</f>
        <v>6</v>
      </c>
      <c r="AG533" s="9">
        <f t="shared" si="81"/>
        <v>6</v>
      </c>
      <c r="AH533" s="26">
        <f t="shared" si="82"/>
        <v>1</v>
      </c>
      <c r="AI533" s="26">
        <f t="shared" si="83"/>
        <v>0.5</v>
      </c>
      <c r="AJ533" s="9" t="s">
        <v>4072</v>
      </c>
    </row>
    <row r="534" spans="1:36" ht="15.75" hidden="1" customHeight="1" x14ac:dyDescent="0.25">
      <c r="A534" s="9">
        <v>558</v>
      </c>
      <c r="B534" s="9" t="s">
        <v>896</v>
      </c>
      <c r="C534" s="9" t="s">
        <v>945</v>
      </c>
      <c r="D534" s="9" t="s">
        <v>16</v>
      </c>
      <c r="E534" s="59" t="s">
        <v>947</v>
      </c>
      <c r="F534" s="9">
        <v>3</v>
      </c>
      <c r="G534" s="9" t="s">
        <v>948</v>
      </c>
      <c r="H534" s="14">
        <v>0</v>
      </c>
      <c r="I534" s="14">
        <v>0</v>
      </c>
      <c r="J534" s="83" t="s">
        <v>26</v>
      </c>
      <c r="K534" s="24">
        <v>1</v>
      </c>
      <c r="L534" s="14">
        <v>1</v>
      </c>
      <c r="M534" s="83" t="s">
        <v>26</v>
      </c>
      <c r="N534" s="14">
        <v>0</v>
      </c>
      <c r="O534" s="14">
        <v>0</v>
      </c>
      <c r="P534" s="83" t="s">
        <v>26</v>
      </c>
      <c r="Q534" s="14">
        <v>0</v>
      </c>
      <c r="R534" s="14">
        <v>0</v>
      </c>
      <c r="S534" s="83" t="s">
        <v>26</v>
      </c>
      <c r="T534" s="37">
        <v>1</v>
      </c>
      <c r="U534" s="37">
        <v>1</v>
      </c>
      <c r="V534" s="346"/>
      <c r="W534" s="14">
        <v>0</v>
      </c>
      <c r="X534" s="14">
        <v>0</v>
      </c>
      <c r="Y534" s="83" t="s">
        <v>26</v>
      </c>
      <c r="Z534" s="59"/>
      <c r="AA534" s="59"/>
      <c r="AB534" s="59"/>
      <c r="AC534" s="59"/>
      <c r="AD534" s="59"/>
      <c r="AE534" s="59"/>
      <c r="AF534" s="9">
        <f t="shared" si="84"/>
        <v>2</v>
      </c>
      <c r="AG534" s="9">
        <f t="shared" si="81"/>
        <v>2</v>
      </c>
      <c r="AH534" s="26">
        <f t="shared" si="82"/>
        <v>1</v>
      </c>
      <c r="AI534" s="29">
        <f t="shared" si="83"/>
        <v>0.66666666666666663</v>
      </c>
      <c r="AJ534" s="9" t="s">
        <v>4072</v>
      </c>
    </row>
    <row r="535" spans="1:36" ht="15.75" hidden="1" customHeight="1" x14ac:dyDescent="0.25">
      <c r="A535" s="9">
        <v>559</v>
      </c>
      <c r="B535" s="9" t="s">
        <v>896</v>
      </c>
      <c r="C535" s="9" t="s">
        <v>945</v>
      </c>
      <c r="D535" s="9" t="s">
        <v>16</v>
      </c>
      <c r="E535" s="59" t="s">
        <v>949</v>
      </c>
      <c r="F535" s="9">
        <v>6</v>
      </c>
      <c r="G535" s="9" t="s">
        <v>765</v>
      </c>
      <c r="H535" s="14">
        <v>0</v>
      </c>
      <c r="I535" s="14">
        <v>0</v>
      </c>
      <c r="J535" s="83" t="s">
        <v>26</v>
      </c>
      <c r="K535" s="14">
        <v>0</v>
      </c>
      <c r="L535" s="14">
        <v>0</v>
      </c>
      <c r="M535" s="83" t="s">
        <v>26</v>
      </c>
      <c r="N535" s="14">
        <v>0</v>
      </c>
      <c r="O535" s="14">
        <v>0</v>
      </c>
      <c r="P535" s="83" t="s">
        <v>26</v>
      </c>
      <c r="Q535" s="14">
        <v>0</v>
      </c>
      <c r="R535" s="14">
        <v>0</v>
      </c>
      <c r="S535" s="83" t="s">
        <v>26</v>
      </c>
      <c r="T535" s="37">
        <v>1</v>
      </c>
      <c r="U535" s="37">
        <v>1</v>
      </c>
      <c r="V535" s="346"/>
      <c r="W535" s="14">
        <v>0</v>
      </c>
      <c r="X535" s="14">
        <v>0</v>
      </c>
      <c r="Y535" s="83" t="s">
        <v>26</v>
      </c>
      <c r="Z535" s="59"/>
      <c r="AA535" s="59"/>
      <c r="AB535" s="59"/>
      <c r="AC535" s="59"/>
      <c r="AD535" s="59"/>
      <c r="AE535" s="59"/>
      <c r="AF535" s="9">
        <f t="shared" si="84"/>
        <v>1</v>
      </c>
      <c r="AG535" s="9">
        <f t="shared" si="81"/>
        <v>1</v>
      </c>
      <c r="AH535" s="26">
        <f t="shared" si="82"/>
        <v>1</v>
      </c>
      <c r="AI535" s="29">
        <f t="shared" si="83"/>
        <v>0.16666666666666666</v>
      </c>
      <c r="AJ535" s="9" t="s">
        <v>4072</v>
      </c>
    </row>
    <row r="536" spans="1:36" ht="15.75" hidden="1" customHeight="1" x14ac:dyDescent="0.25">
      <c r="A536" s="9">
        <v>560</v>
      </c>
      <c r="B536" s="9" t="s">
        <v>896</v>
      </c>
      <c r="C536" s="9" t="s">
        <v>945</v>
      </c>
      <c r="D536" s="9" t="s">
        <v>16</v>
      </c>
      <c r="E536" s="59" t="s">
        <v>950</v>
      </c>
      <c r="F536" s="9">
        <v>7</v>
      </c>
      <c r="G536" s="9" t="s">
        <v>951</v>
      </c>
      <c r="H536" s="14">
        <v>0</v>
      </c>
      <c r="I536" s="14">
        <v>0</v>
      </c>
      <c r="J536" s="83" t="s">
        <v>26</v>
      </c>
      <c r="K536" s="14">
        <v>0</v>
      </c>
      <c r="L536" s="14">
        <v>0</v>
      </c>
      <c r="M536" s="83" t="s">
        <v>26</v>
      </c>
      <c r="N536" s="14">
        <v>0</v>
      </c>
      <c r="O536" s="14">
        <v>0</v>
      </c>
      <c r="P536" s="85"/>
      <c r="Q536" s="24">
        <v>1</v>
      </c>
      <c r="R536" s="14">
        <v>1</v>
      </c>
      <c r="S536" s="61"/>
      <c r="T536" s="37">
        <v>0</v>
      </c>
      <c r="U536" s="37">
        <v>0</v>
      </c>
      <c r="V536" s="346"/>
      <c r="W536" s="14">
        <v>0</v>
      </c>
      <c r="X536" s="14">
        <v>0</v>
      </c>
      <c r="Y536" s="83" t="s">
        <v>26</v>
      </c>
      <c r="Z536" s="59"/>
      <c r="AA536" s="59"/>
      <c r="AB536" s="59"/>
      <c r="AC536" s="59"/>
      <c r="AD536" s="59"/>
      <c r="AE536" s="59"/>
      <c r="AF536" s="9">
        <f t="shared" si="84"/>
        <v>1</v>
      </c>
      <c r="AG536" s="9">
        <f t="shared" si="81"/>
        <v>1</v>
      </c>
      <c r="AH536" s="26">
        <f t="shared" si="82"/>
        <v>1</v>
      </c>
      <c r="AI536" s="29">
        <f t="shared" si="83"/>
        <v>0.14285714285714285</v>
      </c>
      <c r="AJ536" s="9" t="s">
        <v>4072</v>
      </c>
    </row>
    <row r="537" spans="1:36" ht="15.75" hidden="1" customHeight="1" x14ac:dyDescent="0.25">
      <c r="A537" s="9">
        <v>561</v>
      </c>
      <c r="B537" s="9" t="s">
        <v>896</v>
      </c>
      <c r="C537" s="9" t="s">
        <v>952</v>
      </c>
      <c r="D537" s="9" t="s">
        <v>16</v>
      </c>
      <c r="E537" s="59" t="s">
        <v>953</v>
      </c>
      <c r="F537" s="11">
        <v>1</v>
      </c>
      <c r="G537" s="9" t="s">
        <v>18</v>
      </c>
      <c r="H537" s="9">
        <v>3048</v>
      </c>
      <c r="I537" s="9">
        <v>3048</v>
      </c>
      <c r="J537" s="87" t="s">
        <v>954</v>
      </c>
      <c r="K537" s="9">
        <v>1544</v>
      </c>
      <c r="L537" s="9">
        <v>1544</v>
      </c>
      <c r="M537" s="84" t="s">
        <v>1053</v>
      </c>
      <c r="N537" s="9">
        <v>2194</v>
      </c>
      <c r="O537" s="9">
        <v>2194</v>
      </c>
      <c r="P537" s="85"/>
      <c r="Q537" s="64">
        <v>1168</v>
      </c>
      <c r="R537" s="64">
        <v>1168</v>
      </c>
      <c r="S537" s="59" t="s">
        <v>3219</v>
      </c>
      <c r="T537" s="37">
        <v>1571</v>
      </c>
      <c r="U537" s="37">
        <v>1571</v>
      </c>
      <c r="V537" s="315" t="s">
        <v>3219</v>
      </c>
      <c r="W537" s="64">
        <v>1482</v>
      </c>
      <c r="X537" s="64">
        <v>1482</v>
      </c>
      <c r="Y537" s="59" t="s">
        <v>3219</v>
      </c>
      <c r="Z537" s="59"/>
      <c r="AA537" s="59"/>
      <c r="AB537" s="59"/>
      <c r="AC537" s="59"/>
      <c r="AD537" s="59"/>
      <c r="AE537" s="59"/>
      <c r="AF537" s="9">
        <f t="shared" si="84"/>
        <v>11007</v>
      </c>
      <c r="AG537" s="9">
        <f t="shared" si="81"/>
        <v>11007</v>
      </c>
      <c r="AH537" s="26">
        <f t="shared" ref="AH537:AH548" si="85">AF537/AG537</f>
        <v>1</v>
      </c>
      <c r="AI537" s="26">
        <f t="shared" ref="AI537:AI548" si="86">+AH537/F537</f>
        <v>1</v>
      </c>
      <c r="AJ537" s="9" t="s">
        <v>4072</v>
      </c>
    </row>
    <row r="538" spans="1:36" ht="15.75" hidden="1" customHeight="1" x14ac:dyDescent="0.25">
      <c r="A538" s="9">
        <v>562</v>
      </c>
      <c r="B538" s="9" t="s">
        <v>896</v>
      </c>
      <c r="C538" s="9" t="s">
        <v>952</v>
      </c>
      <c r="D538" s="9" t="s">
        <v>16</v>
      </c>
      <c r="E538" s="59" t="s">
        <v>955</v>
      </c>
      <c r="F538" s="11">
        <v>1</v>
      </c>
      <c r="G538" s="9" t="s">
        <v>18</v>
      </c>
      <c r="H538" s="9">
        <v>3017</v>
      </c>
      <c r="I538" s="9">
        <v>3017</v>
      </c>
      <c r="J538" s="87" t="s">
        <v>956</v>
      </c>
      <c r="K538" s="9">
        <v>3135</v>
      </c>
      <c r="L538" s="9">
        <v>3135</v>
      </c>
      <c r="M538" s="84" t="s">
        <v>1051</v>
      </c>
      <c r="N538" s="9">
        <v>3847</v>
      </c>
      <c r="O538" s="9">
        <v>3847</v>
      </c>
      <c r="P538" s="85"/>
      <c r="Q538" s="64">
        <v>4096</v>
      </c>
      <c r="R538" s="64">
        <v>4096</v>
      </c>
      <c r="S538" s="59" t="s">
        <v>3220</v>
      </c>
      <c r="T538" s="37">
        <v>4503</v>
      </c>
      <c r="U538" s="5">
        <v>4503</v>
      </c>
      <c r="V538" s="315" t="s">
        <v>3639</v>
      </c>
      <c r="W538" s="64">
        <v>4442</v>
      </c>
      <c r="X538" s="64">
        <v>4442</v>
      </c>
      <c r="Y538" s="59" t="s">
        <v>3790</v>
      </c>
      <c r="Z538" s="59"/>
      <c r="AA538" s="59"/>
      <c r="AB538" s="59"/>
      <c r="AC538" s="59"/>
      <c r="AD538" s="59"/>
      <c r="AE538" s="59"/>
      <c r="AF538" s="9">
        <f t="shared" si="84"/>
        <v>23040</v>
      </c>
      <c r="AG538" s="9">
        <f t="shared" si="81"/>
        <v>23040</v>
      </c>
      <c r="AH538" s="26">
        <f t="shared" si="85"/>
        <v>1</v>
      </c>
      <c r="AI538" s="26">
        <f t="shared" si="86"/>
        <v>1</v>
      </c>
      <c r="AJ538" s="9" t="s">
        <v>4072</v>
      </c>
    </row>
    <row r="539" spans="1:36" ht="15.75" hidden="1" customHeight="1" x14ac:dyDescent="0.25">
      <c r="A539" s="9">
        <v>563</v>
      </c>
      <c r="B539" s="9" t="s">
        <v>896</v>
      </c>
      <c r="C539" s="9" t="s">
        <v>952</v>
      </c>
      <c r="D539" s="9" t="s">
        <v>16</v>
      </c>
      <c r="E539" s="59" t="s">
        <v>957</v>
      </c>
      <c r="F539" s="11">
        <v>1</v>
      </c>
      <c r="G539" s="9" t="s">
        <v>18</v>
      </c>
      <c r="H539" s="9">
        <v>1533</v>
      </c>
      <c r="I539" s="9">
        <v>1533</v>
      </c>
      <c r="J539" s="87" t="s">
        <v>956</v>
      </c>
      <c r="K539" s="9">
        <v>1349</v>
      </c>
      <c r="L539" s="9">
        <v>1349</v>
      </c>
      <c r="M539" s="84" t="s">
        <v>1052</v>
      </c>
      <c r="N539" s="9">
        <v>1865</v>
      </c>
      <c r="O539" s="9">
        <v>1865</v>
      </c>
      <c r="P539" s="85"/>
      <c r="Q539" s="64">
        <v>2048</v>
      </c>
      <c r="R539" s="64">
        <v>2048</v>
      </c>
      <c r="S539" s="59" t="s">
        <v>3220</v>
      </c>
      <c r="T539" s="37">
        <v>2588</v>
      </c>
      <c r="U539" s="5">
        <v>2588</v>
      </c>
      <c r="V539" s="315" t="s">
        <v>3639</v>
      </c>
      <c r="W539" s="64">
        <v>2837</v>
      </c>
      <c r="X539" s="64">
        <v>2837</v>
      </c>
      <c r="Y539" s="59" t="s">
        <v>3790</v>
      </c>
      <c r="Z539" s="59"/>
      <c r="AA539" s="59"/>
      <c r="AB539" s="59"/>
      <c r="AC539" s="59"/>
      <c r="AD539" s="59"/>
      <c r="AE539" s="59"/>
      <c r="AF539" s="9">
        <f t="shared" si="84"/>
        <v>12220</v>
      </c>
      <c r="AG539" s="9">
        <f t="shared" si="81"/>
        <v>12220</v>
      </c>
      <c r="AH539" s="26">
        <f t="shared" si="85"/>
        <v>1</v>
      </c>
      <c r="AI539" s="26">
        <f t="shared" si="86"/>
        <v>1</v>
      </c>
      <c r="AJ539" s="9" t="s">
        <v>4072</v>
      </c>
    </row>
    <row r="540" spans="1:36" ht="15.75" hidden="1" customHeight="1" x14ac:dyDescent="0.25">
      <c r="A540" s="9">
        <v>564</v>
      </c>
      <c r="B540" s="9" t="s">
        <v>896</v>
      </c>
      <c r="C540" s="9" t="s">
        <v>952</v>
      </c>
      <c r="D540" s="9" t="s">
        <v>16</v>
      </c>
      <c r="E540" s="59" t="s">
        <v>958</v>
      </c>
      <c r="F540" s="11">
        <v>1</v>
      </c>
      <c r="G540" s="9" t="s">
        <v>18</v>
      </c>
      <c r="H540" s="9">
        <v>458</v>
      </c>
      <c r="I540" s="9">
        <v>458</v>
      </c>
      <c r="J540" s="87" t="s">
        <v>956</v>
      </c>
      <c r="K540" s="9">
        <v>319</v>
      </c>
      <c r="L540" s="9">
        <v>319</v>
      </c>
      <c r="M540" s="84" t="s">
        <v>1048</v>
      </c>
      <c r="N540" s="9">
        <v>257</v>
      </c>
      <c r="O540" s="9">
        <v>257</v>
      </c>
      <c r="P540" s="85"/>
      <c r="Q540" s="64">
        <v>142</v>
      </c>
      <c r="R540" s="64">
        <v>142</v>
      </c>
      <c r="S540" s="59" t="s">
        <v>3220</v>
      </c>
      <c r="T540" s="37">
        <v>195</v>
      </c>
      <c r="U540" s="5">
        <v>195</v>
      </c>
      <c r="V540" s="315" t="s">
        <v>3639</v>
      </c>
      <c r="W540" s="64">
        <v>386</v>
      </c>
      <c r="X540" s="64">
        <v>386</v>
      </c>
      <c r="Y540" s="59" t="s">
        <v>3790</v>
      </c>
      <c r="Z540" s="59"/>
      <c r="AA540" s="59"/>
      <c r="AB540" s="59"/>
      <c r="AC540" s="59"/>
      <c r="AD540" s="59"/>
      <c r="AE540" s="59"/>
      <c r="AF540" s="9">
        <f t="shared" si="84"/>
        <v>1757</v>
      </c>
      <c r="AG540" s="9">
        <f t="shared" si="81"/>
        <v>1757</v>
      </c>
      <c r="AH540" s="26">
        <f t="shared" si="85"/>
        <v>1</v>
      </c>
      <c r="AI540" s="26">
        <f t="shared" si="86"/>
        <v>1</v>
      </c>
      <c r="AJ540" s="9" t="s">
        <v>4072</v>
      </c>
    </row>
    <row r="541" spans="1:36" ht="15.75" hidden="1" customHeight="1" x14ac:dyDescent="0.25">
      <c r="A541" s="9">
        <v>565</v>
      </c>
      <c r="B541" s="9" t="s">
        <v>896</v>
      </c>
      <c r="C541" s="9" t="s">
        <v>952</v>
      </c>
      <c r="D541" s="9" t="s">
        <v>16</v>
      </c>
      <c r="E541" s="59" t="s">
        <v>959</v>
      </c>
      <c r="F541" s="11">
        <v>1</v>
      </c>
      <c r="G541" s="9" t="s">
        <v>18</v>
      </c>
      <c r="H541" s="9">
        <v>778</v>
      </c>
      <c r="I541" s="9">
        <v>778</v>
      </c>
      <c r="J541" s="87" t="s">
        <v>956</v>
      </c>
      <c r="K541" s="9">
        <v>448</v>
      </c>
      <c r="L541" s="9">
        <v>448</v>
      </c>
      <c r="M541" s="84" t="s">
        <v>1050</v>
      </c>
      <c r="N541" s="9">
        <v>484</v>
      </c>
      <c r="O541" s="9">
        <v>484</v>
      </c>
      <c r="P541" s="85"/>
      <c r="Q541" s="64">
        <v>167</v>
      </c>
      <c r="R541" s="64">
        <v>167</v>
      </c>
      <c r="S541" s="59" t="s">
        <v>3220</v>
      </c>
      <c r="T541" s="37">
        <v>277</v>
      </c>
      <c r="U541" s="5">
        <v>277</v>
      </c>
      <c r="V541" s="315" t="s">
        <v>3639</v>
      </c>
      <c r="W541" s="64">
        <v>261</v>
      </c>
      <c r="X541" s="64">
        <v>261</v>
      </c>
      <c r="Y541" s="59" t="s">
        <v>3790</v>
      </c>
      <c r="Z541" s="59"/>
      <c r="AA541" s="59"/>
      <c r="AB541" s="59"/>
      <c r="AC541" s="59"/>
      <c r="AD541" s="59"/>
      <c r="AE541" s="59"/>
      <c r="AF541" s="9">
        <f t="shared" si="84"/>
        <v>2415</v>
      </c>
      <c r="AG541" s="9">
        <f t="shared" si="81"/>
        <v>2415</v>
      </c>
      <c r="AH541" s="26">
        <f t="shared" si="85"/>
        <v>1</v>
      </c>
      <c r="AI541" s="26">
        <f t="shared" si="86"/>
        <v>1</v>
      </c>
      <c r="AJ541" s="9" t="s">
        <v>4072</v>
      </c>
    </row>
    <row r="542" spans="1:36" ht="15.75" hidden="1" customHeight="1" x14ac:dyDescent="0.25">
      <c r="A542" s="9">
        <v>566</v>
      </c>
      <c r="B542" s="9" t="s">
        <v>896</v>
      </c>
      <c r="C542" s="9" t="s">
        <v>952</v>
      </c>
      <c r="D542" s="9" t="s">
        <v>16</v>
      </c>
      <c r="E542" s="59" t="s">
        <v>960</v>
      </c>
      <c r="F542" s="11">
        <v>1</v>
      </c>
      <c r="G542" s="9" t="s">
        <v>18</v>
      </c>
      <c r="H542" s="9">
        <v>959</v>
      </c>
      <c r="I542" s="9">
        <v>959</v>
      </c>
      <c r="J542" s="87" t="s">
        <v>956</v>
      </c>
      <c r="K542" s="9">
        <v>756</v>
      </c>
      <c r="L542" s="9">
        <v>756</v>
      </c>
      <c r="M542" s="84" t="s">
        <v>1049</v>
      </c>
      <c r="N542" s="9">
        <v>1178</v>
      </c>
      <c r="O542" s="9">
        <v>1178</v>
      </c>
      <c r="P542" s="85"/>
      <c r="Q542" s="64">
        <v>456</v>
      </c>
      <c r="R542" s="64">
        <v>456</v>
      </c>
      <c r="S542" s="59" t="s">
        <v>3220</v>
      </c>
      <c r="T542" s="37">
        <v>1074</v>
      </c>
      <c r="U542" s="5">
        <v>1074</v>
      </c>
      <c r="V542" s="315" t="s">
        <v>3639</v>
      </c>
      <c r="W542" s="64">
        <v>925</v>
      </c>
      <c r="X542" s="64">
        <v>925</v>
      </c>
      <c r="Y542" s="59" t="s">
        <v>3790</v>
      </c>
      <c r="Z542" s="59"/>
      <c r="AA542" s="59"/>
      <c r="AB542" s="59"/>
      <c r="AC542" s="59"/>
      <c r="AD542" s="59"/>
      <c r="AE542" s="59"/>
      <c r="AF542" s="9">
        <f t="shared" si="84"/>
        <v>5348</v>
      </c>
      <c r="AG542" s="9">
        <f t="shared" si="81"/>
        <v>5348</v>
      </c>
      <c r="AH542" s="26">
        <f t="shared" si="85"/>
        <v>1</v>
      </c>
      <c r="AI542" s="26">
        <f t="shared" si="86"/>
        <v>1</v>
      </c>
      <c r="AJ542" s="9" t="s">
        <v>4072</v>
      </c>
    </row>
    <row r="543" spans="1:36" ht="15.75" hidden="1" customHeight="1" x14ac:dyDescent="0.25">
      <c r="A543" s="9">
        <v>567</v>
      </c>
      <c r="B543" s="9" t="s">
        <v>896</v>
      </c>
      <c r="C543" s="9" t="s">
        <v>952</v>
      </c>
      <c r="D543" s="9" t="s">
        <v>16</v>
      </c>
      <c r="E543" s="59" t="s">
        <v>961</v>
      </c>
      <c r="F543" s="11">
        <v>1</v>
      </c>
      <c r="G543" s="9" t="s">
        <v>18</v>
      </c>
      <c r="H543" s="9">
        <v>162</v>
      </c>
      <c r="I543" s="9">
        <v>162</v>
      </c>
      <c r="J543" s="87" t="s">
        <v>962</v>
      </c>
      <c r="K543" s="9">
        <v>109</v>
      </c>
      <c r="L543" s="9">
        <v>109</v>
      </c>
      <c r="M543" s="84" t="s">
        <v>1054</v>
      </c>
      <c r="N543" s="9">
        <v>91</v>
      </c>
      <c r="O543" s="9">
        <v>91</v>
      </c>
      <c r="P543" s="85"/>
      <c r="Q543" s="232">
        <v>66</v>
      </c>
      <c r="R543" s="232">
        <v>66</v>
      </c>
      <c r="S543" s="59" t="s">
        <v>3221</v>
      </c>
      <c r="T543" s="37">
        <v>218</v>
      </c>
      <c r="U543" s="5">
        <v>218</v>
      </c>
      <c r="V543" s="315" t="s">
        <v>3640</v>
      </c>
      <c r="W543" s="64">
        <v>200</v>
      </c>
      <c r="X543" s="64">
        <v>200</v>
      </c>
      <c r="Y543" s="59" t="s">
        <v>3640</v>
      </c>
      <c r="Z543" s="59"/>
      <c r="AA543" s="59"/>
      <c r="AB543" s="59"/>
      <c r="AC543" s="59"/>
      <c r="AD543" s="59"/>
      <c r="AE543" s="59"/>
      <c r="AF543" s="9">
        <f t="shared" si="84"/>
        <v>846</v>
      </c>
      <c r="AG543" s="9">
        <f t="shared" si="81"/>
        <v>846</v>
      </c>
      <c r="AH543" s="26">
        <f t="shared" si="85"/>
        <v>1</v>
      </c>
      <c r="AI543" s="26">
        <f t="shared" si="86"/>
        <v>1</v>
      </c>
      <c r="AJ543" s="9" t="s">
        <v>4072</v>
      </c>
    </row>
    <row r="544" spans="1:36" ht="15.75" hidden="1" customHeight="1" x14ac:dyDescent="0.25">
      <c r="A544" s="9">
        <v>568</v>
      </c>
      <c r="B544" s="9" t="s">
        <v>896</v>
      </c>
      <c r="C544" s="9" t="s">
        <v>952</v>
      </c>
      <c r="D544" s="9" t="s">
        <v>16</v>
      </c>
      <c r="E544" s="59" t="s">
        <v>963</v>
      </c>
      <c r="F544" s="11">
        <v>1</v>
      </c>
      <c r="G544" s="9" t="s">
        <v>18</v>
      </c>
      <c r="H544" s="9">
        <v>34</v>
      </c>
      <c r="I544" s="9">
        <v>34</v>
      </c>
      <c r="J544" s="87" t="s">
        <v>964</v>
      </c>
      <c r="K544" s="9">
        <v>14</v>
      </c>
      <c r="L544" s="9">
        <v>14</v>
      </c>
      <c r="M544" s="84" t="s">
        <v>1047</v>
      </c>
      <c r="N544" s="9">
        <v>19</v>
      </c>
      <c r="O544" s="9">
        <v>19</v>
      </c>
      <c r="P544" s="85"/>
      <c r="Q544" s="64">
        <v>6</v>
      </c>
      <c r="R544" s="64">
        <v>6</v>
      </c>
      <c r="S544" s="59" t="s">
        <v>3222</v>
      </c>
      <c r="T544" s="37">
        <v>2</v>
      </c>
      <c r="U544" s="5">
        <v>2</v>
      </c>
      <c r="V544" s="315" t="s">
        <v>3222</v>
      </c>
      <c r="W544" s="64">
        <v>2</v>
      </c>
      <c r="X544" s="64">
        <v>2</v>
      </c>
      <c r="Y544" s="59" t="s">
        <v>3222</v>
      </c>
      <c r="Z544" s="59"/>
      <c r="AA544" s="59"/>
      <c r="AB544" s="59"/>
      <c r="AC544" s="59"/>
      <c r="AD544" s="59"/>
      <c r="AE544" s="59"/>
      <c r="AF544" s="9">
        <f t="shared" si="84"/>
        <v>77</v>
      </c>
      <c r="AG544" s="9">
        <f t="shared" si="81"/>
        <v>77</v>
      </c>
      <c r="AH544" s="26">
        <f t="shared" si="85"/>
        <v>1</v>
      </c>
      <c r="AI544" s="26">
        <f t="shared" si="86"/>
        <v>1</v>
      </c>
      <c r="AJ544" s="9" t="s">
        <v>4072</v>
      </c>
    </row>
    <row r="545" spans="1:36" ht="15.75" hidden="1" customHeight="1" x14ac:dyDescent="0.25">
      <c r="A545" s="9">
        <v>569</v>
      </c>
      <c r="B545" s="9" t="s">
        <v>896</v>
      </c>
      <c r="C545" s="9" t="s">
        <v>965</v>
      </c>
      <c r="D545" s="9" t="s">
        <v>16</v>
      </c>
      <c r="E545" s="59" t="s">
        <v>966</v>
      </c>
      <c r="F545" s="11">
        <v>1</v>
      </c>
      <c r="G545" s="9" t="s">
        <v>18</v>
      </c>
      <c r="H545" s="9">
        <v>16</v>
      </c>
      <c r="I545" s="9">
        <v>16</v>
      </c>
      <c r="J545" s="87" t="s">
        <v>967</v>
      </c>
      <c r="K545" s="195">
        <v>21</v>
      </c>
      <c r="L545" s="195">
        <v>21</v>
      </c>
      <c r="M545" s="84" t="s">
        <v>1211</v>
      </c>
      <c r="N545" s="9">
        <v>25</v>
      </c>
      <c r="O545" s="9">
        <v>25</v>
      </c>
      <c r="P545" s="84" t="s">
        <v>3793</v>
      </c>
      <c r="Q545" s="9">
        <v>17</v>
      </c>
      <c r="R545" s="9">
        <v>17</v>
      </c>
      <c r="S545" s="59" t="s">
        <v>3214</v>
      </c>
      <c r="T545" s="37">
        <v>41</v>
      </c>
      <c r="U545" s="5">
        <v>41</v>
      </c>
      <c r="V545" s="59" t="s">
        <v>3635</v>
      </c>
      <c r="W545" s="5">
        <v>22</v>
      </c>
      <c r="X545" s="5">
        <v>22</v>
      </c>
      <c r="Y545" s="59" t="s">
        <v>1212</v>
      </c>
      <c r="Z545" s="59"/>
      <c r="AA545" s="59"/>
      <c r="AB545" s="59"/>
      <c r="AC545" s="59"/>
      <c r="AD545" s="59"/>
      <c r="AE545" s="59"/>
      <c r="AF545" s="9">
        <f t="shared" si="84"/>
        <v>142</v>
      </c>
      <c r="AG545" s="9">
        <f t="shared" si="81"/>
        <v>142</v>
      </c>
      <c r="AH545" s="26">
        <f t="shared" si="85"/>
        <v>1</v>
      </c>
      <c r="AI545" s="26">
        <f t="shared" si="86"/>
        <v>1</v>
      </c>
      <c r="AJ545" s="9" t="s">
        <v>4072</v>
      </c>
    </row>
    <row r="546" spans="1:36" ht="15.75" hidden="1" customHeight="1" x14ac:dyDescent="0.25">
      <c r="A546" s="9">
        <v>570</v>
      </c>
      <c r="B546" s="9" t="s">
        <v>896</v>
      </c>
      <c r="C546" s="9" t="s">
        <v>965</v>
      </c>
      <c r="D546" s="9" t="s">
        <v>16</v>
      </c>
      <c r="E546" s="59" t="s">
        <v>968</v>
      </c>
      <c r="F546" s="11">
        <v>1</v>
      </c>
      <c r="G546" s="9" t="s">
        <v>18</v>
      </c>
      <c r="H546" s="9">
        <v>31</v>
      </c>
      <c r="I546" s="9">
        <v>31</v>
      </c>
      <c r="J546" s="87" t="s">
        <v>969</v>
      </c>
      <c r="K546" s="195">
        <v>22</v>
      </c>
      <c r="L546" s="195">
        <v>22</v>
      </c>
      <c r="M546" s="84" t="s">
        <v>1212</v>
      </c>
      <c r="N546" s="9">
        <v>26</v>
      </c>
      <c r="O546" s="9">
        <v>26</v>
      </c>
      <c r="P546" s="84" t="s">
        <v>3794</v>
      </c>
      <c r="Q546" s="9">
        <v>13</v>
      </c>
      <c r="R546" s="9">
        <v>13</v>
      </c>
      <c r="S546" s="59" t="s">
        <v>3215</v>
      </c>
      <c r="T546" s="37">
        <v>31</v>
      </c>
      <c r="U546" s="5">
        <v>31</v>
      </c>
      <c r="V546" s="59" t="s">
        <v>3636</v>
      </c>
      <c r="W546" s="5">
        <v>33</v>
      </c>
      <c r="X546" s="5">
        <v>33</v>
      </c>
      <c r="Y546" s="59" t="s">
        <v>3791</v>
      </c>
      <c r="Z546" s="59"/>
      <c r="AA546" s="59"/>
      <c r="AB546" s="59"/>
      <c r="AC546" s="59"/>
      <c r="AD546" s="59"/>
      <c r="AE546" s="59"/>
      <c r="AF546" s="9">
        <f t="shared" si="84"/>
        <v>156</v>
      </c>
      <c r="AG546" s="9">
        <f t="shared" si="81"/>
        <v>156</v>
      </c>
      <c r="AH546" s="26">
        <f t="shared" si="85"/>
        <v>1</v>
      </c>
      <c r="AI546" s="26">
        <f t="shared" si="86"/>
        <v>1</v>
      </c>
      <c r="AJ546" s="9" t="s">
        <v>4072</v>
      </c>
    </row>
    <row r="547" spans="1:36" ht="15.75" hidden="1" customHeight="1" x14ac:dyDescent="0.25">
      <c r="A547" s="9">
        <v>571</v>
      </c>
      <c r="B547" s="9" t="s">
        <v>896</v>
      </c>
      <c r="C547" s="9" t="s">
        <v>965</v>
      </c>
      <c r="D547" s="9" t="s">
        <v>16</v>
      </c>
      <c r="E547" s="59" t="s">
        <v>970</v>
      </c>
      <c r="F547" s="11">
        <v>1</v>
      </c>
      <c r="G547" s="9" t="s">
        <v>18</v>
      </c>
      <c r="H547" s="9">
        <v>2</v>
      </c>
      <c r="I547" s="9">
        <v>2</v>
      </c>
      <c r="J547" s="87" t="s">
        <v>971</v>
      </c>
      <c r="K547" s="195">
        <v>2</v>
      </c>
      <c r="L547" s="195">
        <v>2</v>
      </c>
      <c r="M547" s="84" t="s">
        <v>971</v>
      </c>
      <c r="N547" s="9">
        <v>2</v>
      </c>
      <c r="O547" s="9">
        <v>2</v>
      </c>
      <c r="P547" s="84" t="s">
        <v>971</v>
      </c>
      <c r="Q547" s="9">
        <v>3</v>
      </c>
      <c r="R547" s="9">
        <v>3</v>
      </c>
      <c r="S547" s="59" t="s">
        <v>3216</v>
      </c>
      <c r="T547" s="37">
        <v>4</v>
      </c>
      <c r="U547" s="5">
        <v>4</v>
      </c>
      <c r="V547" s="59" t="s">
        <v>3637</v>
      </c>
      <c r="W547" s="5">
        <v>2</v>
      </c>
      <c r="X547" s="5">
        <v>2</v>
      </c>
      <c r="Y547" s="59" t="s">
        <v>971</v>
      </c>
      <c r="Z547" s="59"/>
      <c r="AA547" s="59"/>
      <c r="AB547" s="59"/>
      <c r="AC547" s="59"/>
      <c r="AD547" s="59"/>
      <c r="AE547" s="59"/>
      <c r="AF547" s="9">
        <f t="shared" si="84"/>
        <v>15</v>
      </c>
      <c r="AG547" s="9">
        <f t="shared" si="81"/>
        <v>15</v>
      </c>
      <c r="AH547" s="26">
        <f t="shared" si="85"/>
        <v>1</v>
      </c>
      <c r="AI547" s="26">
        <f t="shared" si="86"/>
        <v>1</v>
      </c>
      <c r="AJ547" s="9" t="s">
        <v>4072</v>
      </c>
    </row>
    <row r="548" spans="1:36" ht="15.75" hidden="1" customHeight="1" x14ac:dyDescent="0.25">
      <c r="A548" s="9">
        <v>572</v>
      </c>
      <c r="B548" s="9" t="s">
        <v>896</v>
      </c>
      <c r="C548" s="9" t="s">
        <v>965</v>
      </c>
      <c r="D548" s="9" t="s">
        <v>16</v>
      </c>
      <c r="E548" s="59" t="s">
        <v>972</v>
      </c>
      <c r="F548" s="11">
        <v>1</v>
      </c>
      <c r="G548" s="9" t="s">
        <v>18</v>
      </c>
      <c r="H548" s="9">
        <v>9</v>
      </c>
      <c r="I548" s="9">
        <v>9</v>
      </c>
      <c r="J548" s="87" t="s">
        <v>973</v>
      </c>
      <c r="K548" s="195">
        <v>12</v>
      </c>
      <c r="L548" s="195">
        <v>12</v>
      </c>
      <c r="M548" s="84" t="s">
        <v>1213</v>
      </c>
      <c r="N548" s="9">
        <v>12</v>
      </c>
      <c r="O548" s="9">
        <v>12</v>
      </c>
      <c r="P548" s="84" t="s">
        <v>1213</v>
      </c>
      <c r="Q548" s="9">
        <v>10</v>
      </c>
      <c r="R548" s="9">
        <v>10</v>
      </c>
      <c r="S548" s="59" t="s">
        <v>3217</v>
      </c>
      <c r="T548" s="37">
        <v>19</v>
      </c>
      <c r="U548" s="5">
        <v>19</v>
      </c>
      <c r="V548" s="59" t="s">
        <v>3638</v>
      </c>
      <c r="W548" s="5">
        <v>18</v>
      </c>
      <c r="X548" s="5">
        <v>18</v>
      </c>
      <c r="Y548" s="59" t="s">
        <v>3792</v>
      </c>
      <c r="Z548" s="59"/>
      <c r="AA548" s="59"/>
      <c r="AB548" s="59"/>
      <c r="AC548" s="59"/>
      <c r="AD548" s="59"/>
      <c r="AE548" s="59"/>
      <c r="AF548" s="9">
        <f t="shared" si="84"/>
        <v>80</v>
      </c>
      <c r="AG548" s="9">
        <f t="shared" si="81"/>
        <v>80</v>
      </c>
      <c r="AH548" s="26">
        <f t="shared" si="85"/>
        <v>1</v>
      </c>
      <c r="AI548" s="26">
        <f t="shared" si="86"/>
        <v>1</v>
      </c>
      <c r="AJ548" s="9" t="s">
        <v>4072</v>
      </c>
    </row>
    <row r="549" spans="1:36" ht="15.75" customHeight="1" x14ac:dyDescent="0.25">
      <c r="A549" s="9">
        <v>573</v>
      </c>
      <c r="B549" s="9" t="s">
        <v>974</v>
      </c>
      <c r="C549" s="9" t="s">
        <v>974</v>
      </c>
      <c r="D549" s="9" t="s">
        <v>16</v>
      </c>
      <c r="E549" s="324" t="s">
        <v>975</v>
      </c>
      <c r="F549" s="9">
        <v>20</v>
      </c>
      <c r="G549" s="9" t="s">
        <v>976</v>
      </c>
      <c r="H549" s="9">
        <v>2</v>
      </c>
      <c r="I549" s="14">
        <v>2</v>
      </c>
      <c r="J549" s="59" t="s">
        <v>977</v>
      </c>
      <c r="K549" s="43">
        <v>0</v>
      </c>
      <c r="L549" s="14">
        <v>2</v>
      </c>
      <c r="N549" s="9">
        <v>1</v>
      </c>
      <c r="O549" s="14">
        <v>2</v>
      </c>
      <c r="P549" s="332" t="s">
        <v>2667</v>
      </c>
      <c r="Q549" s="9">
        <v>1</v>
      </c>
      <c r="R549" s="9">
        <v>2</v>
      </c>
      <c r="S549" s="59" t="s">
        <v>3232</v>
      </c>
      <c r="T549" s="37">
        <v>3</v>
      </c>
      <c r="U549" s="5">
        <v>2</v>
      </c>
      <c r="V549" s="315" t="s">
        <v>3232</v>
      </c>
      <c r="X549" s="5">
        <v>2</v>
      </c>
      <c r="Z549" s="36">
        <v>0</v>
      </c>
      <c r="AA549" s="36">
        <v>2</v>
      </c>
      <c r="AB549" s="315" t="s">
        <v>4076</v>
      </c>
      <c r="AC549" s="36">
        <v>0</v>
      </c>
      <c r="AD549" s="36">
        <v>0</v>
      </c>
      <c r="AE549" s="315" t="s">
        <v>4111</v>
      </c>
      <c r="AF549" s="9">
        <f>H549+K549+N549+Q549+T549+W549+Z549</f>
        <v>7</v>
      </c>
      <c r="AG549" s="9">
        <f t="shared" ref="AG549:AG583" si="87">I549+L549+O549+R549+U549+X549+AA549</f>
        <v>14</v>
      </c>
      <c r="AH549" s="26">
        <f t="shared" ref="AH549:AH565" si="88">+AF549/AG549</f>
        <v>0.5</v>
      </c>
      <c r="AI549" s="26">
        <f t="shared" ref="AI549:AI565" si="89">+AF549/F549</f>
        <v>0.35</v>
      </c>
      <c r="AJ549" s="9" t="s">
        <v>4073</v>
      </c>
    </row>
    <row r="550" spans="1:36" ht="15.75" customHeight="1" x14ac:dyDescent="0.25">
      <c r="A550" s="9">
        <v>574</v>
      </c>
      <c r="B550" s="9" t="s">
        <v>974</v>
      </c>
      <c r="C550" s="9" t="s">
        <v>974</v>
      </c>
      <c r="D550" s="9" t="s">
        <v>16</v>
      </c>
      <c r="E550" s="324" t="s">
        <v>978</v>
      </c>
      <c r="F550" s="9">
        <v>5</v>
      </c>
      <c r="G550" s="9" t="s">
        <v>979</v>
      </c>
      <c r="H550" s="14">
        <v>0</v>
      </c>
      <c r="I550" s="14">
        <v>0</v>
      </c>
      <c r="J550" s="83" t="s">
        <v>26</v>
      </c>
      <c r="K550" s="9">
        <v>1</v>
      </c>
      <c r="L550" s="14">
        <v>1</v>
      </c>
      <c r="M550" s="59" t="s">
        <v>1028</v>
      </c>
      <c r="N550" s="9">
        <v>1</v>
      </c>
      <c r="O550" s="14">
        <v>1</v>
      </c>
      <c r="P550" s="332" t="s">
        <v>2668</v>
      </c>
      <c r="Q550" s="9">
        <v>1</v>
      </c>
      <c r="R550" s="14">
        <v>3</v>
      </c>
      <c r="S550" s="59" t="s">
        <v>3233</v>
      </c>
      <c r="T550" s="37">
        <v>0</v>
      </c>
      <c r="U550" s="5">
        <v>0</v>
      </c>
      <c r="V550" s="315" t="s">
        <v>3406</v>
      </c>
      <c r="X550" s="14"/>
      <c r="Y550" s="83" t="s">
        <v>26</v>
      </c>
      <c r="Z550" s="64">
        <v>0</v>
      </c>
      <c r="AA550" s="64">
        <v>0</v>
      </c>
      <c r="AB550" s="59" t="s">
        <v>3406</v>
      </c>
      <c r="AC550" s="64">
        <v>0</v>
      </c>
      <c r="AD550" s="64">
        <v>0</v>
      </c>
      <c r="AE550" s="59" t="s">
        <v>4111</v>
      </c>
      <c r="AF550" s="9">
        <f t="shared" ref="AF550:AF583" si="90">H550+K550+N550+Q550+T550+W550+Z550</f>
        <v>3</v>
      </c>
      <c r="AG550" s="9">
        <f t="shared" si="87"/>
        <v>5</v>
      </c>
      <c r="AH550" s="26">
        <f t="shared" si="88"/>
        <v>0.6</v>
      </c>
      <c r="AI550" s="26">
        <f t="shared" si="89"/>
        <v>0.6</v>
      </c>
      <c r="AJ550" s="9" t="s">
        <v>4073</v>
      </c>
    </row>
    <row r="551" spans="1:36" ht="15.75" customHeight="1" x14ac:dyDescent="0.25">
      <c r="A551" s="9">
        <v>575</v>
      </c>
      <c r="B551" s="9" t="s">
        <v>974</v>
      </c>
      <c r="C551" s="9" t="s">
        <v>974</v>
      </c>
      <c r="D551" s="9" t="s">
        <v>16</v>
      </c>
      <c r="E551" s="139" t="s">
        <v>3697</v>
      </c>
      <c r="F551" s="9">
        <v>200</v>
      </c>
      <c r="G551" s="24" t="s">
        <v>3695</v>
      </c>
      <c r="H551" s="14">
        <v>0</v>
      </c>
      <c r="I551" s="14">
        <v>0</v>
      </c>
      <c r="J551" s="83" t="s">
        <v>26</v>
      </c>
      <c r="K551" s="9">
        <v>150</v>
      </c>
      <c r="L551" s="14">
        <v>150</v>
      </c>
      <c r="M551" s="59" t="s">
        <v>1027</v>
      </c>
      <c r="O551" s="14">
        <v>0</v>
      </c>
      <c r="P551" s="59" t="s">
        <v>3743</v>
      </c>
      <c r="Q551" s="14">
        <v>0</v>
      </c>
      <c r="R551" s="14">
        <v>0</v>
      </c>
      <c r="S551" s="59" t="s">
        <v>3743</v>
      </c>
      <c r="T551" s="276">
        <v>0</v>
      </c>
      <c r="U551" s="14">
        <v>0</v>
      </c>
      <c r="V551" s="83" t="s">
        <v>26</v>
      </c>
      <c r="W551" s="14">
        <v>0</v>
      </c>
      <c r="X551" s="14"/>
      <c r="Y551" s="83" t="s">
        <v>26</v>
      </c>
      <c r="Z551" s="64">
        <v>0</v>
      </c>
      <c r="AA551" s="64">
        <v>0</v>
      </c>
      <c r="AB551" s="59" t="s">
        <v>3406</v>
      </c>
      <c r="AC551" s="64">
        <v>0</v>
      </c>
      <c r="AD551" s="64">
        <v>0</v>
      </c>
      <c r="AE551" s="59" t="s">
        <v>4111</v>
      </c>
      <c r="AF551" s="9">
        <f t="shared" si="90"/>
        <v>150</v>
      </c>
      <c r="AG551" s="569">
        <f t="shared" si="87"/>
        <v>150</v>
      </c>
      <c r="AH551" s="26">
        <f t="shared" si="88"/>
        <v>1</v>
      </c>
      <c r="AI551" s="26">
        <f t="shared" si="89"/>
        <v>0.75</v>
      </c>
      <c r="AJ551" s="9" t="s">
        <v>4074</v>
      </c>
    </row>
    <row r="552" spans="1:36" ht="15.75" customHeight="1" x14ac:dyDescent="0.25">
      <c r="A552" s="9">
        <v>576</v>
      </c>
      <c r="B552" s="9" t="s">
        <v>974</v>
      </c>
      <c r="C552" s="9" t="s">
        <v>974</v>
      </c>
      <c r="D552" s="9" t="s">
        <v>16</v>
      </c>
      <c r="E552" s="139" t="s">
        <v>3694</v>
      </c>
      <c r="F552" s="9">
        <v>1000</v>
      </c>
      <c r="G552" s="24" t="s">
        <v>3695</v>
      </c>
      <c r="H552" s="9">
        <v>170</v>
      </c>
      <c r="I552" s="14">
        <v>111</v>
      </c>
      <c r="J552" s="59" t="s">
        <v>977</v>
      </c>
      <c r="K552" s="9">
        <v>30</v>
      </c>
      <c r="L552" s="14">
        <v>111</v>
      </c>
      <c r="M552" s="59" t="s">
        <v>1029</v>
      </c>
      <c r="N552" s="9">
        <v>100</v>
      </c>
      <c r="O552" s="14">
        <v>111</v>
      </c>
      <c r="P552" s="332" t="s">
        <v>2669</v>
      </c>
      <c r="Q552" s="9">
        <v>80</v>
      </c>
      <c r="R552" s="9">
        <v>80</v>
      </c>
      <c r="S552" s="59" t="s">
        <v>3234</v>
      </c>
      <c r="T552" s="5">
        <v>120</v>
      </c>
      <c r="U552" s="5">
        <v>120</v>
      </c>
      <c r="V552" s="315" t="s">
        <v>3234</v>
      </c>
      <c r="W552" s="5">
        <v>621</v>
      </c>
      <c r="Y552" s="315" t="s">
        <v>3234</v>
      </c>
      <c r="Z552" s="36">
        <v>0</v>
      </c>
      <c r="AA552" s="36">
        <v>0</v>
      </c>
      <c r="AB552" s="59" t="s">
        <v>3406</v>
      </c>
      <c r="AC552" s="64">
        <v>0</v>
      </c>
      <c r="AD552" s="64">
        <v>130</v>
      </c>
      <c r="AE552" s="59" t="s">
        <v>4076</v>
      </c>
      <c r="AF552" s="9">
        <f t="shared" si="90"/>
        <v>1121</v>
      </c>
      <c r="AG552" s="9">
        <f t="shared" si="87"/>
        <v>533</v>
      </c>
      <c r="AH552" s="26">
        <f t="shared" si="88"/>
        <v>2.1031894934333959</v>
      </c>
      <c r="AI552" s="26">
        <f t="shared" si="89"/>
        <v>1.121</v>
      </c>
      <c r="AJ552" s="9" t="s">
        <v>4072</v>
      </c>
    </row>
    <row r="553" spans="1:36" ht="15.75" customHeight="1" x14ac:dyDescent="0.25">
      <c r="A553" s="9">
        <v>578</v>
      </c>
      <c r="B553" s="9" t="s">
        <v>974</v>
      </c>
      <c r="C553" s="9" t="s">
        <v>974</v>
      </c>
      <c r="D553" s="9" t="s">
        <v>16</v>
      </c>
      <c r="E553" s="330" t="s">
        <v>981</v>
      </c>
      <c r="F553" s="9">
        <v>192</v>
      </c>
      <c r="G553" s="9" t="s">
        <v>982</v>
      </c>
      <c r="H553" s="14">
        <v>0</v>
      </c>
      <c r="I553" s="14">
        <v>0</v>
      </c>
      <c r="J553" s="83" t="s">
        <v>26</v>
      </c>
      <c r="K553" s="14">
        <v>1</v>
      </c>
      <c r="L553" s="14">
        <v>1</v>
      </c>
      <c r="M553" s="83" t="s">
        <v>2670</v>
      </c>
      <c r="N553" s="14">
        <v>1</v>
      </c>
      <c r="O553" s="14">
        <v>1</v>
      </c>
      <c r="P553" s="332" t="s">
        <v>2670</v>
      </c>
      <c r="Q553" s="9">
        <v>1</v>
      </c>
      <c r="R553" s="9">
        <v>1</v>
      </c>
      <c r="S553" s="59" t="s">
        <v>3235</v>
      </c>
      <c r="T553" s="5">
        <v>1</v>
      </c>
      <c r="U553" s="5">
        <v>1</v>
      </c>
      <c r="V553" s="315" t="s">
        <v>3420</v>
      </c>
      <c r="W553" s="5">
        <v>0</v>
      </c>
      <c r="X553" s="14">
        <v>48</v>
      </c>
      <c r="Y553" s="83" t="s">
        <v>4038</v>
      </c>
      <c r="Z553" s="64">
        <v>2</v>
      </c>
      <c r="AA553" s="64">
        <v>0</v>
      </c>
      <c r="AB553" s="59" t="s">
        <v>3235</v>
      </c>
      <c r="AC553" s="64">
        <v>167</v>
      </c>
      <c r="AD553" s="64">
        <v>50</v>
      </c>
      <c r="AE553" s="59" t="s">
        <v>3235</v>
      </c>
      <c r="AF553" s="9">
        <f t="shared" si="90"/>
        <v>6</v>
      </c>
      <c r="AG553" s="9">
        <f t="shared" si="87"/>
        <v>52</v>
      </c>
      <c r="AH553" s="26">
        <f t="shared" si="88"/>
        <v>0.11538461538461539</v>
      </c>
      <c r="AI553" s="26">
        <f t="shared" si="89"/>
        <v>3.125E-2</v>
      </c>
      <c r="AJ553" s="9" t="s">
        <v>4074</v>
      </c>
    </row>
    <row r="554" spans="1:36" ht="15.75" customHeight="1" x14ac:dyDescent="0.25">
      <c r="A554" s="9">
        <v>579</v>
      </c>
      <c r="B554" s="9" t="s">
        <v>974</v>
      </c>
      <c r="C554" s="9" t="s">
        <v>974</v>
      </c>
      <c r="D554" s="9" t="s">
        <v>16</v>
      </c>
      <c r="E554" s="59" t="s">
        <v>983</v>
      </c>
      <c r="F554" s="24">
        <v>7</v>
      </c>
      <c r="G554" s="9" t="s">
        <v>413</v>
      </c>
      <c r="H554" s="14">
        <v>0</v>
      </c>
      <c r="I554" s="14">
        <v>0</v>
      </c>
      <c r="J554" s="83" t="s">
        <v>26</v>
      </c>
      <c r="K554" s="14">
        <v>0</v>
      </c>
      <c r="L554" s="14">
        <v>0</v>
      </c>
      <c r="M554" s="83" t="s">
        <v>26</v>
      </c>
      <c r="N554" s="9">
        <v>0</v>
      </c>
      <c r="O554" s="14">
        <v>1</v>
      </c>
      <c r="Q554" s="9">
        <v>1</v>
      </c>
      <c r="R554" s="9">
        <v>0</v>
      </c>
      <c r="S554" s="59" t="s">
        <v>3236</v>
      </c>
      <c r="T554" s="5">
        <v>6</v>
      </c>
      <c r="U554" s="5">
        <v>6</v>
      </c>
      <c r="V554" s="315" t="s">
        <v>3406</v>
      </c>
      <c r="X554" s="14"/>
      <c r="Y554" s="83" t="s">
        <v>26</v>
      </c>
      <c r="Z554" s="64">
        <v>0</v>
      </c>
      <c r="AA554" s="64">
        <v>0</v>
      </c>
      <c r="AB554" s="59" t="s">
        <v>3406</v>
      </c>
      <c r="AC554" s="64">
        <v>0</v>
      </c>
      <c r="AD554" s="64">
        <v>0</v>
      </c>
      <c r="AE554" s="59" t="s">
        <v>4111</v>
      </c>
      <c r="AF554" s="9">
        <f t="shared" si="90"/>
        <v>7</v>
      </c>
      <c r="AG554" s="9">
        <f t="shared" si="87"/>
        <v>7</v>
      </c>
      <c r="AH554" s="26">
        <f t="shared" si="88"/>
        <v>1</v>
      </c>
      <c r="AI554" s="26">
        <f t="shared" si="89"/>
        <v>1</v>
      </c>
      <c r="AJ554" s="9" t="s">
        <v>4072</v>
      </c>
    </row>
    <row r="555" spans="1:36" ht="15.75" customHeight="1" x14ac:dyDescent="0.25">
      <c r="A555" s="9">
        <v>580</v>
      </c>
      <c r="B555" s="9" t="s">
        <v>974</v>
      </c>
      <c r="C555" s="9" t="s">
        <v>974</v>
      </c>
      <c r="D555" s="9" t="s">
        <v>16</v>
      </c>
      <c r="E555" s="139" t="s">
        <v>3698</v>
      </c>
      <c r="F555" s="24">
        <v>800</v>
      </c>
      <c r="G555" s="24" t="s">
        <v>3695</v>
      </c>
      <c r="H555" s="14">
        <v>0</v>
      </c>
      <c r="I555" s="14">
        <v>0</v>
      </c>
      <c r="J555" s="83" t="s">
        <v>26</v>
      </c>
      <c r="K555" s="9">
        <v>500</v>
      </c>
      <c r="L555" s="14">
        <v>40</v>
      </c>
      <c r="M555" s="59" t="s">
        <v>1030</v>
      </c>
      <c r="N555" s="14">
        <v>0</v>
      </c>
      <c r="O555" s="14">
        <v>0</v>
      </c>
      <c r="P555" s="340" t="s">
        <v>26</v>
      </c>
      <c r="Q555" s="14">
        <v>0</v>
      </c>
      <c r="R555" s="14">
        <v>0</v>
      </c>
      <c r="S555" s="83" t="s">
        <v>26</v>
      </c>
      <c r="T555" s="5">
        <v>0</v>
      </c>
      <c r="U555" s="5">
        <v>0</v>
      </c>
      <c r="V555" s="315" t="s">
        <v>3406</v>
      </c>
      <c r="Y555" s="83" t="s">
        <v>26</v>
      </c>
      <c r="Z555" s="64">
        <v>0</v>
      </c>
      <c r="AA555" s="64">
        <v>0</v>
      </c>
      <c r="AB555" s="59" t="s">
        <v>3406</v>
      </c>
      <c r="AC555" s="64">
        <v>0</v>
      </c>
      <c r="AD555" s="64">
        <v>0</v>
      </c>
      <c r="AE555" s="59" t="s">
        <v>4111</v>
      </c>
      <c r="AF555" s="9">
        <f t="shared" si="90"/>
        <v>500</v>
      </c>
      <c r="AG555" s="9">
        <f t="shared" si="87"/>
        <v>40</v>
      </c>
      <c r="AH555" s="26">
        <f t="shared" si="88"/>
        <v>12.5</v>
      </c>
      <c r="AI555" s="26">
        <f t="shared" si="89"/>
        <v>0.625</v>
      </c>
      <c r="AJ555" s="9" t="s">
        <v>4072</v>
      </c>
    </row>
    <row r="556" spans="1:36" ht="15.75" customHeight="1" x14ac:dyDescent="0.25">
      <c r="A556" s="9">
        <v>581</v>
      </c>
      <c r="B556" s="9" t="s">
        <v>974</v>
      </c>
      <c r="C556" s="9" t="s">
        <v>974</v>
      </c>
      <c r="D556" s="9" t="s">
        <v>16</v>
      </c>
      <c r="E556" s="90" t="s">
        <v>3699</v>
      </c>
      <c r="F556" s="9">
        <v>600</v>
      </c>
      <c r="G556" s="24" t="s">
        <v>3695</v>
      </c>
      <c r="H556" s="14">
        <v>0</v>
      </c>
      <c r="I556" s="14">
        <v>0</v>
      </c>
      <c r="J556" s="83" t="s">
        <v>26</v>
      </c>
      <c r="K556" s="14">
        <v>0</v>
      </c>
      <c r="L556" s="14">
        <v>60</v>
      </c>
      <c r="N556" s="9">
        <v>0</v>
      </c>
      <c r="O556" s="14">
        <v>60</v>
      </c>
      <c r="P556" s="332" t="s">
        <v>2671</v>
      </c>
      <c r="Q556" s="14">
        <v>0</v>
      </c>
      <c r="R556" s="14">
        <v>0</v>
      </c>
      <c r="S556" s="83" t="s">
        <v>26</v>
      </c>
      <c r="T556" s="14">
        <v>0</v>
      </c>
      <c r="U556" s="14">
        <v>0</v>
      </c>
      <c r="V556" s="83" t="s">
        <v>26</v>
      </c>
      <c r="W556" s="14">
        <v>0</v>
      </c>
      <c r="X556" s="14">
        <v>0</v>
      </c>
      <c r="Y556" s="83" t="s">
        <v>26</v>
      </c>
      <c r="Z556" s="64">
        <v>2</v>
      </c>
      <c r="AA556" s="64">
        <v>100</v>
      </c>
      <c r="AB556" s="59" t="s">
        <v>4077</v>
      </c>
      <c r="AC556" s="64">
        <v>0</v>
      </c>
      <c r="AD556" s="64">
        <v>100</v>
      </c>
      <c r="AE556" s="59" t="s">
        <v>4076</v>
      </c>
      <c r="AF556" s="9">
        <f>H556+K556+N556+Q556+T556+W556+Z556</f>
        <v>2</v>
      </c>
      <c r="AG556" s="9">
        <f t="shared" si="87"/>
        <v>220</v>
      </c>
      <c r="AH556" s="26">
        <f>+AF556/AG556</f>
        <v>9.0909090909090905E-3</v>
      </c>
      <c r="AI556" s="26">
        <f t="shared" si="89"/>
        <v>3.3333333333333335E-3</v>
      </c>
      <c r="AJ556" s="9" t="s">
        <v>4074</v>
      </c>
    </row>
    <row r="557" spans="1:36" ht="15.75" customHeight="1" x14ac:dyDescent="0.25">
      <c r="A557" s="9">
        <v>582</v>
      </c>
      <c r="B557" s="9" t="s">
        <v>974</v>
      </c>
      <c r="C557" s="9" t="s">
        <v>974</v>
      </c>
      <c r="D557" s="9" t="s">
        <v>16</v>
      </c>
      <c r="E557" s="324" t="s">
        <v>984</v>
      </c>
      <c r="F557" s="9">
        <v>10</v>
      </c>
      <c r="G557" s="9" t="s">
        <v>869</v>
      </c>
      <c r="H557" s="14">
        <v>1</v>
      </c>
      <c r="I557" s="14">
        <v>1</v>
      </c>
      <c r="J557" s="59" t="s">
        <v>2976</v>
      </c>
      <c r="K557" s="9">
        <v>1</v>
      </c>
      <c r="L557" s="14">
        <v>1</v>
      </c>
      <c r="M557" s="59" t="s">
        <v>1031</v>
      </c>
      <c r="N557" s="9">
        <v>0</v>
      </c>
      <c r="O557" s="14">
        <v>1</v>
      </c>
      <c r="P557" s="332"/>
      <c r="Q557" s="14">
        <v>0</v>
      </c>
      <c r="R557" s="14">
        <v>1</v>
      </c>
      <c r="S557" s="315"/>
      <c r="T557" s="5">
        <v>0</v>
      </c>
      <c r="U557" s="14">
        <v>1</v>
      </c>
      <c r="W557" s="5">
        <v>6</v>
      </c>
      <c r="X557" s="14">
        <v>1</v>
      </c>
      <c r="Y557" s="315" t="s">
        <v>4039</v>
      </c>
      <c r="Z557" s="36">
        <v>2</v>
      </c>
      <c r="AA557" s="36">
        <v>1</v>
      </c>
      <c r="AB557" s="315" t="s">
        <v>4078</v>
      </c>
      <c r="AC557" s="36">
        <v>0</v>
      </c>
      <c r="AD557" s="36">
        <v>0</v>
      </c>
      <c r="AE557" s="315" t="s">
        <v>4111</v>
      </c>
      <c r="AF557" s="9">
        <f t="shared" si="90"/>
        <v>10</v>
      </c>
      <c r="AG557" s="9">
        <f t="shared" si="87"/>
        <v>7</v>
      </c>
      <c r="AH557" s="26">
        <f t="shared" si="88"/>
        <v>1.4285714285714286</v>
      </c>
      <c r="AI557" s="26">
        <f t="shared" si="89"/>
        <v>1</v>
      </c>
      <c r="AJ557" s="9" t="s">
        <v>4072</v>
      </c>
    </row>
    <row r="558" spans="1:36" ht="15.75" customHeight="1" x14ac:dyDescent="0.25">
      <c r="A558" s="9">
        <v>583</v>
      </c>
      <c r="B558" s="9" t="s">
        <v>974</v>
      </c>
      <c r="C558" s="9" t="s">
        <v>974</v>
      </c>
      <c r="D558" s="9" t="s">
        <v>16</v>
      </c>
      <c r="E558" s="324" t="s">
        <v>985</v>
      </c>
      <c r="F558" s="24">
        <v>20</v>
      </c>
      <c r="G558" s="9" t="s">
        <v>986</v>
      </c>
      <c r="H558" s="9">
        <v>6</v>
      </c>
      <c r="I558" s="14">
        <v>1</v>
      </c>
      <c r="J558" s="59" t="s">
        <v>2568</v>
      </c>
      <c r="K558" s="9">
        <v>7</v>
      </c>
      <c r="L558" s="14">
        <v>1</v>
      </c>
      <c r="M558" s="59" t="s">
        <v>1032</v>
      </c>
      <c r="N558" s="9">
        <v>1</v>
      </c>
      <c r="O558" s="14">
        <v>1</v>
      </c>
      <c r="P558" s="332"/>
      <c r="Q558" s="14">
        <v>0</v>
      </c>
      <c r="R558" s="14">
        <v>1</v>
      </c>
      <c r="S558" s="315"/>
      <c r="T558" s="5">
        <v>0</v>
      </c>
      <c r="U558" s="14">
        <v>1</v>
      </c>
      <c r="W558" s="5">
        <v>4</v>
      </c>
      <c r="X558" s="14">
        <v>1</v>
      </c>
      <c r="Y558" s="315" t="s">
        <v>4040</v>
      </c>
      <c r="Z558" s="36">
        <v>0</v>
      </c>
      <c r="AA558" s="36">
        <v>3</v>
      </c>
      <c r="AB558" s="315" t="s">
        <v>4079</v>
      </c>
      <c r="AC558" s="36">
        <v>1</v>
      </c>
      <c r="AD558" s="36">
        <v>2</v>
      </c>
      <c r="AE558" s="315" t="s">
        <v>4112</v>
      </c>
      <c r="AF558" s="9">
        <f t="shared" si="90"/>
        <v>18</v>
      </c>
      <c r="AG558" s="9">
        <f t="shared" si="87"/>
        <v>9</v>
      </c>
      <c r="AH558" s="26">
        <f t="shared" si="88"/>
        <v>2</v>
      </c>
      <c r="AI558" s="26">
        <f t="shared" si="89"/>
        <v>0.9</v>
      </c>
      <c r="AJ558" s="9" t="s">
        <v>4072</v>
      </c>
    </row>
    <row r="559" spans="1:36" ht="15.75" customHeight="1" x14ac:dyDescent="0.25">
      <c r="A559" s="9">
        <v>584</v>
      </c>
      <c r="B559" s="9" t="s">
        <v>974</v>
      </c>
      <c r="C559" s="9" t="s">
        <v>974</v>
      </c>
      <c r="D559" s="9" t="s">
        <v>16</v>
      </c>
      <c r="E559" s="59" t="s">
        <v>987</v>
      </c>
      <c r="F559" s="9">
        <v>1</v>
      </c>
      <c r="G559" s="9" t="s">
        <v>988</v>
      </c>
      <c r="H559" s="14">
        <v>0</v>
      </c>
      <c r="I559" s="14">
        <v>0</v>
      </c>
      <c r="J559" s="83" t="s">
        <v>26</v>
      </c>
      <c r="K559" s="14">
        <v>0</v>
      </c>
      <c r="L559" s="14">
        <v>0</v>
      </c>
      <c r="M559" s="83" t="s">
        <v>26</v>
      </c>
      <c r="N559" s="14">
        <v>0</v>
      </c>
      <c r="O559" s="14">
        <v>0</v>
      </c>
      <c r="P559" s="340" t="s">
        <v>26</v>
      </c>
      <c r="Q559" s="14">
        <v>0</v>
      </c>
      <c r="R559" s="14">
        <v>0</v>
      </c>
      <c r="S559" s="83" t="s">
        <v>26</v>
      </c>
      <c r="T559" s="14">
        <v>0</v>
      </c>
      <c r="U559" s="14">
        <v>0</v>
      </c>
      <c r="V559" s="83" t="s">
        <v>26</v>
      </c>
      <c r="X559" s="14">
        <v>1</v>
      </c>
      <c r="Y559" s="83" t="s">
        <v>26</v>
      </c>
      <c r="Z559" s="64">
        <v>0</v>
      </c>
      <c r="AA559" s="64">
        <v>0</v>
      </c>
      <c r="AB559" s="59" t="s">
        <v>3406</v>
      </c>
      <c r="AC559" s="64">
        <v>1</v>
      </c>
      <c r="AD559" s="64">
        <v>0</v>
      </c>
      <c r="AE559" s="59" t="s">
        <v>4113</v>
      </c>
      <c r="AF559" s="9">
        <f t="shared" si="90"/>
        <v>0</v>
      </c>
      <c r="AG559" s="9">
        <f t="shared" si="87"/>
        <v>1</v>
      </c>
      <c r="AH559" s="26">
        <f t="shared" si="88"/>
        <v>0</v>
      </c>
      <c r="AI559" s="26">
        <f t="shared" si="89"/>
        <v>0</v>
      </c>
      <c r="AJ559" s="9" t="s">
        <v>4074</v>
      </c>
    </row>
    <row r="560" spans="1:36" ht="15.75" customHeight="1" x14ac:dyDescent="0.25">
      <c r="A560" s="9">
        <v>585</v>
      </c>
      <c r="B560" s="9" t="s">
        <v>974</v>
      </c>
      <c r="C560" s="9" t="s">
        <v>974</v>
      </c>
      <c r="D560" s="9" t="s">
        <v>16</v>
      </c>
      <c r="E560" s="59" t="s">
        <v>989</v>
      </c>
      <c r="F560" s="9">
        <v>4</v>
      </c>
      <c r="G560" s="9" t="s">
        <v>990</v>
      </c>
      <c r="H560" s="14">
        <v>0</v>
      </c>
      <c r="I560" s="14">
        <v>0</v>
      </c>
      <c r="J560" s="83" t="s">
        <v>26</v>
      </c>
      <c r="K560" s="14">
        <v>0</v>
      </c>
      <c r="L560" s="14">
        <v>0</v>
      </c>
      <c r="M560" s="83" t="s">
        <v>26</v>
      </c>
      <c r="N560" s="14">
        <v>0</v>
      </c>
      <c r="O560" s="14">
        <v>0</v>
      </c>
      <c r="P560" s="340" t="s">
        <v>26</v>
      </c>
      <c r="Q560" s="14">
        <v>0</v>
      </c>
      <c r="R560" s="14">
        <v>0</v>
      </c>
      <c r="S560" s="83" t="s">
        <v>26</v>
      </c>
      <c r="T560" s="37">
        <v>0</v>
      </c>
      <c r="U560" s="5">
        <v>0</v>
      </c>
      <c r="V560" s="315" t="s">
        <v>3406</v>
      </c>
      <c r="W560" s="37"/>
      <c r="Y560" s="83" t="s">
        <v>26</v>
      </c>
      <c r="Z560" s="64">
        <v>0</v>
      </c>
      <c r="AA560" s="64">
        <v>1</v>
      </c>
      <c r="AB560" s="59" t="s">
        <v>4079</v>
      </c>
      <c r="AC560" s="64">
        <v>0</v>
      </c>
      <c r="AD560" s="64">
        <v>1</v>
      </c>
      <c r="AE560" s="59" t="s">
        <v>4076</v>
      </c>
      <c r="AF560" s="9">
        <f t="shared" si="90"/>
        <v>0</v>
      </c>
      <c r="AG560" s="9">
        <f t="shared" si="87"/>
        <v>1</v>
      </c>
      <c r="AH560" s="29">
        <f t="shared" si="88"/>
        <v>0</v>
      </c>
      <c r="AI560" s="29">
        <f t="shared" si="89"/>
        <v>0</v>
      </c>
      <c r="AJ560" s="9" t="s">
        <v>4070</v>
      </c>
    </row>
    <row r="561" spans="1:36" ht="15.75" customHeight="1" x14ac:dyDescent="0.25">
      <c r="A561" s="9">
        <v>586</v>
      </c>
      <c r="B561" s="9" t="s">
        <v>974</v>
      </c>
      <c r="C561" s="9" t="s">
        <v>974</v>
      </c>
      <c r="D561" s="9" t="s">
        <v>16</v>
      </c>
      <c r="E561" s="59" t="s">
        <v>991</v>
      </c>
      <c r="F561" s="9">
        <v>5</v>
      </c>
      <c r="G561" s="9" t="s">
        <v>992</v>
      </c>
      <c r="H561" s="14">
        <v>0</v>
      </c>
      <c r="I561" s="14">
        <v>0</v>
      </c>
      <c r="J561" s="83" t="s">
        <v>26</v>
      </c>
      <c r="K561" s="9">
        <v>0</v>
      </c>
      <c r="L561" s="14">
        <v>1</v>
      </c>
      <c r="N561" s="14">
        <v>2</v>
      </c>
      <c r="O561" s="14">
        <v>0</v>
      </c>
      <c r="P561" s="59" t="s">
        <v>3744</v>
      </c>
      <c r="Q561" s="5">
        <v>0</v>
      </c>
      <c r="R561" s="14">
        <v>1</v>
      </c>
      <c r="T561" s="276">
        <v>0</v>
      </c>
      <c r="U561" s="14">
        <v>0</v>
      </c>
      <c r="V561" s="83" t="s">
        <v>26</v>
      </c>
      <c r="X561" s="14">
        <v>1</v>
      </c>
      <c r="Y561" s="83" t="s">
        <v>26</v>
      </c>
      <c r="Z561" s="64">
        <v>1</v>
      </c>
      <c r="AA561" s="64">
        <v>0</v>
      </c>
      <c r="AB561" s="59" t="s">
        <v>4080</v>
      </c>
      <c r="AC561" s="64">
        <v>0</v>
      </c>
      <c r="AD561" s="64">
        <v>0</v>
      </c>
      <c r="AE561" s="59" t="s">
        <v>4111</v>
      </c>
      <c r="AF561" s="9">
        <f t="shared" si="90"/>
        <v>3</v>
      </c>
      <c r="AG561" s="9">
        <f t="shared" si="87"/>
        <v>3</v>
      </c>
      <c r="AH561" s="26">
        <f t="shared" si="88"/>
        <v>1</v>
      </c>
      <c r="AI561" s="26">
        <f t="shared" si="89"/>
        <v>0.6</v>
      </c>
      <c r="AJ561" s="9" t="s">
        <v>4073</v>
      </c>
    </row>
    <row r="562" spans="1:36" ht="15.75" customHeight="1" x14ac:dyDescent="0.25">
      <c r="A562" s="9">
        <v>587</v>
      </c>
      <c r="B562" s="9" t="s">
        <v>974</v>
      </c>
      <c r="C562" s="9" t="s">
        <v>974</v>
      </c>
      <c r="D562" s="9" t="s">
        <v>16</v>
      </c>
      <c r="E562" s="59" t="s">
        <v>993</v>
      </c>
      <c r="F562" s="9">
        <v>1</v>
      </c>
      <c r="G562" s="9" t="s">
        <v>994</v>
      </c>
      <c r="H562" s="14">
        <v>0</v>
      </c>
      <c r="I562" s="14">
        <v>0</v>
      </c>
      <c r="J562" s="83" t="s">
        <v>26</v>
      </c>
      <c r="K562" s="14">
        <v>0</v>
      </c>
      <c r="L562" s="14">
        <v>0</v>
      </c>
      <c r="M562" s="83" t="s">
        <v>26</v>
      </c>
      <c r="N562" s="14">
        <v>0</v>
      </c>
      <c r="O562" s="14">
        <v>0</v>
      </c>
      <c r="P562" s="340" t="s">
        <v>26</v>
      </c>
      <c r="Q562" s="14">
        <v>0</v>
      </c>
      <c r="R562" s="14">
        <v>0</v>
      </c>
      <c r="S562" s="83" t="s">
        <v>26</v>
      </c>
      <c r="T562" s="37">
        <v>0</v>
      </c>
      <c r="U562" s="5">
        <v>0</v>
      </c>
      <c r="V562" s="315" t="s">
        <v>3406</v>
      </c>
      <c r="Y562" s="83" t="s">
        <v>26</v>
      </c>
      <c r="Z562" s="64">
        <v>0</v>
      </c>
      <c r="AA562" s="64">
        <v>0</v>
      </c>
      <c r="AB562" s="59" t="s">
        <v>3406</v>
      </c>
      <c r="AC562" s="64">
        <v>0</v>
      </c>
      <c r="AD562" s="64">
        <v>0</v>
      </c>
      <c r="AE562" s="59" t="s">
        <v>4111</v>
      </c>
      <c r="AF562" s="9">
        <f t="shared" si="90"/>
        <v>0</v>
      </c>
      <c r="AG562" s="9">
        <f t="shared" si="87"/>
        <v>0</v>
      </c>
      <c r="AH562" s="29" t="e">
        <f>+AF562/AG562</f>
        <v>#DIV/0!</v>
      </c>
      <c r="AI562" s="29">
        <f t="shared" si="89"/>
        <v>0</v>
      </c>
      <c r="AJ562" s="9" t="s">
        <v>4070</v>
      </c>
    </row>
    <row r="563" spans="1:36" ht="15.75" customHeight="1" x14ac:dyDescent="0.25">
      <c r="A563" s="9">
        <v>588</v>
      </c>
      <c r="B563" s="9" t="s">
        <v>974</v>
      </c>
      <c r="C563" s="9" t="s">
        <v>974</v>
      </c>
      <c r="D563" s="9" t="s">
        <v>16</v>
      </c>
      <c r="E563" s="59" t="s">
        <v>995</v>
      </c>
      <c r="F563" s="9">
        <v>6</v>
      </c>
      <c r="G563" s="9" t="s">
        <v>996</v>
      </c>
      <c r="H563" s="14">
        <v>0</v>
      </c>
      <c r="I563" s="14">
        <v>0</v>
      </c>
      <c r="J563" s="83" t="s">
        <v>26</v>
      </c>
      <c r="K563" s="9">
        <v>0</v>
      </c>
      <c r="L563" s="14">
        <v>1</v>
      </c>
      <c r="N563" s="14">
        <v>1</v>
      </c>
      <c r="O563" s="14">
        <v>0</v>
      </c>
      <c r="P563" s="332" t="s">
        <v>3745</v>
      </c>
      <c r="Q563" s="9">
        <v>0</v>
      </c>
      <c r="R563" s="14">
        <v>1</v>
      </c>
      <c r="T563" s="276">
        <v>0</v>
      </c>
      <c r="U563" s="14">
        <v>0</v>
      </c>
      <c r="V563" s="83" t="s">
        <v>26</v>
      </c>
      <c r="W563" s="9">
        <v>0</v>
      </c>
      <c r="X563" s="14">
        <v>1</v>
      </c>
      <c r="Y563" s="83" t="s">
        <v>26</v>
      </c>
      <c r="Z563" s="64">
        <v>0</v>
      </c>
      <c r="AA563" s="64">
        <v>0</v>
      </c>
      <c r="AB563" s="59" t="s">
        <v>3406</v>
      </c>
      <c r="AC563" s="64">
        <v>0</v>
      </c>
      <c r="AD563" s="64">
        <v>0</v>
      </c>
      <c r="AE563" s="59" t="s">
        <v>4111</v>
      </c>
      <c r="AF563" s="9">
        <f t="shared" si="90"/>
        <v>1</v>
      </c>
      <c r="AG563" s="9">
        <f t="shared" si="87"/>
        <v>3</v>
      </c>
      <c r="AH563" s="26">
        <f t="shared" si="88"/>
        <v>0.33333333333333331</v>
      </c>
      <c r="AI563" s="26">
        <f t="shared" si="89"/>
        <v>0.16666666666666666</v>
      </c>
      <c r="AJ563" s="9" t="s">
        <v>4074</v>
      </c>
    </row>
    <row r="564" spans="1:36" ht="15.75" customHeight="1" x14ac:dyDescent="0.25">
      <c r="A564" s="9">
        <v>589</v>
      </c>
      <c r="B564" s="9" t="s">
        <v>974</v>
      </c>
      <c r="C564" s="9" t="s">
        <v>974</v>
      </c>
      <c r="D564" s="9" t="s">
        <v>16</v>
      </c>
      <c r="E564" s="324" t="s">
        <v>997</v>
      </c>
      <c r="F564" s="9">
        <v>180</v>
      </c>
      <c r="G564" s="9" t="s">
        <v>982</v>
      </c>
      <c r="H564" s="9">
        <v>0</v>
      </c>
      <c r="I564" s="14">
        <v>15</v>
      </c>
      <c r="K564" s="9">
        <v>3</v>
      </c>
      <c r="L564" s="14">
        <v>15</v>
      </c>
      <c r="M564" s="59" t="s">
        <v>1033</v>
      </c>
      <c r="N564" s="9">
        <v>36</v>
      </c>
      <c r="O564" s="14">
        <v>15</v>
      </c>
      <c r="P564" s="332" t="s">
        <v>2672</v>
      </c>
      <c r="Q564" s="9">
        <v>1</v>
      </c>
      <c r="R564" s="14">
        <v>15</v>
      </c>
      <c r="S564" s="59" t="s">
        <v>3237</v>
      </c>
      <c r="T564" s="37">
        <v>1</v>
      </c>
      <c r="U564" s="14">
        <v>15</v>
      </c>
      <c r="V564" s="315" t="s">
        <v>3421</v>
      </c>
      <c r="W564" s="5">
        <v>34</v>
      </c>
      <c r="X564" s="14">
        <v>15</v>
      </c>
      <c r="Y564" s="315" t="s">
        <v>4041</v>
      </c>
      <c r="Z564" s="36">
        <v>1</v>
      </c>
      <c r="AA564" s="36">
        <v>15</v>
      </c>
      <c r="AB564" s="315" t="s">
        <v>3421</v>
      </c>
      <c r="AC564" s="36">
        <v>1</v>
      </c>
      <c r="AD564" s="36">
        <v>15</v>
      </c>
      <c r="AE564" s="315" t="s">
        <v>3421</v>
      </c>
      <c r="AF564" s="9">
        <f t="shared" si="90"/>
        <v>76</v>
      </c>
      <c r="AG564" s="9">
        <f t="shared" si="87"/>
        <v>105</v>
      </c>
      <c r="AH564" s="26">
        <f t="shared" si="88"/>
        <v>0.72380952380952379</v>
      </c>
      <c r="AI564" s="26">
        <f t="shared" si="89"/>
        <v>0.42222222222222222</v>
      </c>
      <c r="AJ564" s="9" t="s">
        <v>4072</v>
      </c>
    </row>
    <row r="565" spans="1:36" ht="15.75" customHeight="1" x14ac:dyDescent="0.25">
      <c r="A565" s="9">
        <v>590</v>
      </c>
      <c r="B565" s="9" t="s">
        <v>974</v>
      </c>
      <c r="C565" s="9" t="s">
        <v>974</v>
      </c>
      <c r="D565" s="9" t="s">
        <v>16</v>
      </c>
      <c r="E565" s="324" t="s">
        <v>998</v>
      </c>
      <c r="F565" s="24">
        <v>24</v>
      </c>
      <c r="G565" s="9" t="s">
        <v>999</v>
      </c>
      <c r="H565" s="9">
        <v>0</v>
      </c>
      <c r="I565" s="14">
        <v>1</v>
      </c>
      <c r="K565" s="9">
        <v>1</v>
      </c>
      <c r="L565" s="14">
        <v>1</v>
      </c>
      <c r="M565" s="59" t="s">
        <v>1034</v>
      </c>
      <c r="N565" s="9">
        <v>7</v>
      </c>
      <c r="O565" s="14">
        <v>1</v>
      </c>
      <c r="P565" s="332" t="s">
        <v>2673</v>
      </c>
      <c r="Q565" s="9">
        <v>2</v>
      </c>
      <c r="R565" s="14">
        <v>2</v>
      </c>
      <c r="S565" s="59" t="s">
        <v>3238</v>
      </c>
      <c r="T565" s="37">
        <v>3</v>
      </c>
      <c r="U565" s="14">
        <v>3</v>
      </c>
      <c r="V565" s="315" t="s">
        <v>3238</v>
      </c>
      <c r="W565" s="5">
        <v>5</v>
      </c>
      <c r="X565" s="14">
        <v>5</v>
      </c>
      <c r="Y565" s="315" t="s">
        <v>3238</v>
      </c>
      <c r="Z565" s="36">
        <v>1</v>
      </c>
      <c r="AA565" s="36">
        <v>2</v>
      </c>
      <c r="AB565" s="315" t="s">
        <v>3238</v>
      </c>
      <c r="AC565" s="36">
        <v>0</v>
      </c>
      <c r="AD565" s="36">
        <v>2</v>
      </c>
      <c r="AE565" s="315" t="s">
        <v>4076</v>
      </c>
      <c r="AF565" s="9">
        <f t="shared" si="90"/>
        <v>19</v>
      </c>
      <c r="AG565" s="9">
        <f t="shared" si="87"/>
        <v>15</v>
      </c>
      <c r="AH565" s="26">
        <f t="shared" si="88"/>
        <v>1.2666666666666666</v>
      </c>
      <c r="AI565" s="26">
        <f t="shared" si="89"/>
        <v>0.79166666666666663</v>
      </c>
      <c r="AJ565" s="9" t="s">
        <v>4072</v>
      </c>
    </row>
    <row r="566" spans="1:36" ht="15.75" customHeight="1" x14ac:dyDescent="0.25">
      <c r="A566" s="9">
        <v>591</v>
      </c>
      <c r="B566" s="9" t="s">
        <v>974</v>
      </c>
      <c r="C566" s="9" t="s">
        <v>974</v>
      </c>
      <c r="D566" s="9" t="s">
        <v>16</v>
      </c>
      <c r="E566" s="324" t="s">
        <v>1000</v>
      </c>
      <c r="F566" s="11">
        <v>1</v>
      </c>
      <c r="G566" s="9" t="s">
        <v>18</v>
      </c>
      <c r="H566" s="9">
        <v>20</v>
      </c>
      <c r="I566" s="9">
        <v>20</v>
      </c>
      <c r="J566" s="59" t="s">
        <v>1001</v>
      </c>
      <c r="K566" s="9">
        <v>15</v>
      </c>
      <c r="L566" s="9">
        <v>15</v>
      </c>
      <c r="M566" s="59" t="s">
        <v>1035</v>
      </c>
      <c r="N566" s="9">
        <v>19</v>
      </c>
      <c r="O566" s="9">
        <v>19</v>
      </c>
      <c r="P566" s="332" t="s">
        <v>2674</v>
      </c>
      <c r="Q566" s="9">
        <v>22</v>
      </c>
      <c r="R566" s="9">
        <v>22</v>
      </c>
      <c r="S566" s="59" t="s">
        <v>3239</v>
      </c>
      <c r="T566" s="37">
        <v>34</v>
      </c>
      <c r="U566" s="5">
        <v>34</v>
      </c>
      <c r="V566" s="315" t="s">
        <v>3422</v>
      </c>
      <c r="W566" s="5">
        <v>19</v>
      </c>
      <c r="X566" s="5">
        <v>19</v>
      </c>
      <c r="Y566" s="315" t="s">
        <v>4042</v>
      </c>
      <c r="Z566" s="36">
        <v>20</v>
      </c>
      <c r="AA566" s="36">
        <v>20</v>
      </c>
      <c r="AB566" s="315" t="s">
        <v>3239</v>
      </c>
      <c r="AC566" s="36">
        <v>28</v>
      </c>
      <c r="AD566" s="36">
        <v>28</v>
      </c>
      <c r="AE566" s="315" t="s">
        <v>3239</v>
      </c>
      <c r="AF566" s="9">
        <f t="shared" si="90"/>
        <v>149</v>
      </c>
      <c r="AG566" s="9">
        <f t="shared" si="87"/>
        <v>149</v>
      </c>
      <c r="AH566" s="26">
        <f>AF566/AG566</f>
        <v>1</v>
      </c>
      <c r="AI566" s="26">
        <f>+AH566/F566</f>
        <v>1</v>
      </c>
      <c r="AJ566" s="9" t="s">
        <v>4072</v>
      </c>
    </row>
    <row r="567" spans="1:36" ht="15.75" customHeight="1" x14ac:dyDescent="0.25">
      <c r="A567" s="9">
        <v>592</v>
      </c>
      <c r="B567" s="9" t="s">
        <v>974</v>
      </c>
      <c r="C567" s="9" t="s">
        <v>974</v>
      </c>
      <c r="D567" s="9" t="s">
        <v>16</v>
      </c>
      <c r="E567" s="59" t="s">
        <v>1002</v>
      </c>
      <c r="F567" s="24">
        <v>16</v>
      </c>
      <c r="G567" s="9" t="s">
        <v>1003</v>
      </c>
      <c r="H567" s="9">
        <v>0</v>
      </c>
      <c r="I567" s="14">
        <v>1</v>
      </c>
      <c r="K567" s="44">
        <v>0</v>
      </c>
      <c r="L567" s="14">
        <v>1</v>
      </c>
      <c r="N567" s="9">
        <v>1</v>
      </c>
      <c r="O567" s="14">
        <v>1</v>
      </c>
      <c r="P567" s="59" t="s">
        <v>2675</v>
      </c>
      <c r="Q567" s="9">
        <v>4</v>
      </c>
      <c r="R567" s="14">
        <v>4</v>
      </c>
      <c r="S567" s="59" t="s">
        <v>3240</v>
      </c>
      <c r="T567" s="37">
        <v>4</v>
      </c>
      <c r="U567" s="14">
        <v>4</v>
      </c>
      <c r="V567" s="315" t="s">
        <v>3423</v>
      </c>
      <c r="W567" s="5">
        <v>0</v>
      </c>
      <c r="X567" s="14">
        <v>3</v>
      </c>
      <c r="Y567" s="83" t="s">
        <v>4038</v>
      </c>
      <c r="Z567" s="64">
        <v>1</v>
      </c>
      <c r="AA567" s="64">
        <v>0</v>
      </c>
      <c r="AB567" s="59" t="s">
        <v>3240</v>
      </c>
      <c r="AC567" s="64">
        <v>1</v>
      </c>
      <c r="AD567" s="64">
        <v>1</v>
      </c>
      <c r="AE567" s="59" t="s">
        <v>3240</v>
      </c>
      <c r="AF567" s="9">
        <f t="shared" si="90"/>
        <v>10</v>
      </c>
      <c r="AG567" s="9">
        <f t="shared" si="87"/>
        <v>14</v>
      </c>
      <c r="AH567" s="26">
        <f t="shared" ref="AH567:AH578" si="91">+AF567/AG567</f>
        <v>0.7142857142857143</v>
      </c>
      <c r="AI567" s="26">
        <f t="shared" ref="AI567:AI578" si="92">+AF567/F567</f>
        <v>0.625</v>
      </c>
      <c r="AJ567" s="9" t="s">
        <v>4073</v>
      </c>
    </row>
    <row r="568" spans="1:36" ht="15.75" customHeight="1" x14ac:dyDescent="0.25">
      <c r="A568" s="9">
        <v>593</v>
      </c>
      <c r="B568" s="9" t="s">
        <v>974</v>
      </c>
      <c r="C568" s="9" t="s">
        <v>974</v>
      </c>
      <c r="D568" s="9" t="s">
        <v>16</v>
      </c>
      <c r="E568" s="59" t="s">
        <v>1004</v>
      </c>
      <c r="F568" s="9">
        <v>8</v>
      </c>
      <c r="G568" s="9" t="s">
        <v>639</v>
      </c>
      <c r="H568" s="14">
        <v>0</v>
      </c>
      <c r="I568" s="14">
        <v>0</v>
      </c>
      <c r="J568" s="83" t="s">
        <v>26</v>
      </c>
      <c r="K568" s="9">
        <v>0</v>
      </c>
      <c r="L568" s="14">
        <v>1</v>
      </c>
      <c r="N568" s="9">
        <v>1</v>
      </c>
      <c r="O568" s="14">
        <v>1</v>
      </c>
      <c r="P568" s="59" t="s">
        <v>2676</v>
      </c>
      <c r="Q568" s="14">
        <v>0</v>
      </c>
      <c r="R568" s="14">
        <v>0</v>
      </c>
      <c r="S568" s="83" t="s">
        <v>26</v>
      </c>
      <c r="T568" s="37">
        <v>1</v>
      </c>
      <c r="U568" s="14">
        <v>1</v>
      </c>
      <c r="V568" s="315" t="s">
        <v>3424</v>
      </c>
      <c r="W568" s="5">
        <v>1</v>
      </c>
      <c r="X568" s="14">
        <v>1</v>
      </c>
      <c r="Y568" s="315" t="s">
        <v>3424</v>
      </c>
      <c r="Z568" s="36">
        <v>0</v>
      </c>
      <c r="AA568" s="36">
        <v>0</v>
      </c>
      <c r="AB568" s="315" t="s">
        <v>3406</v>
      </c>
      <c r="AC568" s="36">
        <v>0</v>
      </c>
      <c r="AD568" s="36">
        <v>0</v>
      </c>
      <c r="AE568" s="315" t="s">
        <v>4111</v>
      </c>
      <c r="AF568" s="9">
        <f t="shared" si="90"/>
        <v>3</v>
      </c>
      <c r="AG568" s="9">
        <f t="shared" si="87"/>
        <v>4</v>
      </c>
      <c r="AH568" s="26">
        <f t="shared" si="91"/>
        <v>0.75</v>
      </c>
      <c r="AI568" s="26">
        <f t="shared" si="92"/>
        <v>0.375</v>
      </c>
      <c r="AJ568" s="9" t="s">
        <v>4073</v>
      </c>
    </row>
    <row r="569" spans="1:36" ht="15.75" customHeight="1" x14ac:dyDescent="0.25">
      <c r="A569" s="9">
        <v>594</v>
      </c>
      <c r="B569" s="9" t="s">
        <v>974</v>
      </c>
      <c r="C569" s="9" t="s">
        <v>974</v>
      </c>
      <c r="D569" s="9" t="s">
        <v>16</v>
      </c>
      <c r="E569" s="59" t="s">
        <v>1005</v>
      </c>
      <c r="F569" s="9">
        <v>3</v>
      </c>
      <c r="G569" s="9" t="s">
        <v>1006</v>
      </c>
      <c r="H569" s="14">
        <v>0</v>
      </c>
      <c r="I569" s="14">
        <v>0</v>
      </c>
      <c r="J569" s="83" t="s">
        <v>26</v>
      </c>
      <c r="K569" s="14">
        <v>1</v>
      </c>
      <c r="L569" s="14">
        <v>0</v>
      </c>
      <c r="M569" s="83" t="s">
        <v>3746</v>
      </c>
      <c r="N569" s="9">
        <v>0</v>
      </c>
      <c r="O569" s="14">
        <v>1</v>
      </c>
      <c r="P569" s="90" t="s">
        <v>4049</v>
      </c>
      <c r="Q569" s="9">
        <v>0</v>
      </c>
      <c r="R569" s="14">
        <v>1</v>
      </c>
      <c r="S569" s="90" t="s">
        <v>4050</v>
      </c>
      <c r="T569" s="37">
        <v>1</v>
      </c>
      <c r="U569" s="14">
        <v>1</v>
      </c>
      <c r="V569" s="315" t="s">
        <v>3425</v>
      </c>
      <c r="Y569" s="315" t="s">
        <v>4043</v>
      </c>
      <c r="Z569" s="36">
        <v>0</v>
      </c>
      <c r="AA569" s="36">
        <v>0</v>
      </c>
      <c r="AB569" s="315" t="s">
        <v>3406</v>
      </c>
      <c r="AC569" s="36">
        <v>0</v>
      </c>
      <c r="AD569" s="36">
        <v>0</v>
      </c>
      <c r="AE569" s="315" t="s">
        <v>4111</v>
      </c>
      <c r="AF569" s="9">
        <f t="shared" si="90"/>
        <v>2</v>
      </c>
      <c r="AG569" s="9">
        <f t="shared" si="87"/>
        <v>3</v>
      </c>
      <c r="AH569" s="26">
        <f t="shared" si="91"/>
        <v>0.66666666666666663</v>
      </c>
      <c r="AI569" s="26">
        <f t="shared" si="92"/>
        <v>0.66666666666666663</v>
      </c>
      <c r="AJ569" s="9" t="s">
        <v>4073</v>
      </c>
    </row>
    <row r="570" spans="1:36" ht="15.75" customHeight="1" x14ac:dyDescent="0.25">
      <c r="A570" s="9">
        <v>595</v>
      </c>
      <c r="B570" s="9" t="s">
        <v>974</v>
      </c>
      <c r="C570" s="9" t="s">
        <v>974</v>
      </c>
      <c r="D570" s="9" t="s">
        <v>16</v>
      </c>
      <c r="E570" s="17" t="s">
        <v>1007</v>
      </c>
      <c r="F570" s="24">
        <v>24</v>
      </c>
      <c r="G570" s="9" t="s">
        <v>999</v>
      </c>
      <c r="H570" s="9">
        <v>2</v>
      </c>
      <c r="I570" s="14">
        <v>1</v>
      </c>
      <c r="J570" s="10" t="s">
        <v>977</v>
      </c>
      <c r="K570" s="15">
        <v>3</v>
      </c>
      <c r="L570" s="14">
        <v>1</v>
      </c>
      <c r="M570" s="10" t="s">
        <v>1036</v>
      </c>
      <c r="N570" s="9">
        <v>1</v>
      </c>
      <c r="O570" s="14">
        <v>1</v>
      </c>
      <c r="P570" s="10" t="s">
        <v>2677</v>
      </c>
      <c r="Q570" s="14">
        <v>0</v>
      </c>
      <c r="R570" s="14">
        <v>0</v>
      </c>
      <c r="S570" s="21" t="s">
        <v>26</v>
      </c>
      <c r="T570" s="37">
        <v>4</v>
      </c>
      <c r="U570" s="14">
        <v>4</v>
      </c>
      <c r="V570" s="183" t="s">
        <v>3426</v>
      </c>
      <c r="W570" s="5">
        <v>4</v>
      </c>
      <c r="X570" s="14">
        <v>3</v>
      </c>
      <c r="Y570" s="183" t="s">
        <v>4044</v>
      </c>
      <c r="Z570" s="5">
        <v>1</v>
      </c>
      <c r="AA570" s="5">
        <v>2</v>
      </c>
      <c r="AB570" s="315" t="s">
        <v>4044</v>
      </c>
      <c r="AC570" s="5">
        <v>1</v>
      </c>
      <c r="AD570" s="5">
        <v>3</v>
      </c>
      <c r="AE570" s="183" t="s">
        <v>4044</v>
      </c>
      <c r="AF570" s="9">
        <f t="shared" si="90"/>
        <v>15</v>
      </c>
      <c r="AG570" s="9">
        <f t="shared" si="87"/>
        <v>12</v>
      </c>
      <c r="AH570" s="26">
        <f t="shared" si="91"/>
        <v>1.25</v>
      </c>
      <c r="AI570" s="26">
        <f t="shared" si="92"/>
        <v>0.625</v>
      </c>
      <c r="AJ570" s="9" t="s">
        <v>4072</v>
      </c>
    </row>
    <row r="571" spans="1:36" ht="15.75" customHeight="1" x14ac:dyDescent="0.25">
      <c r="A571" s="9">
        <v>596</v>
      </c>
      <c r="B571" s="9" t="s">
        <v>974</v>
      </c>
      <c r="C571" s="9" t="s">
        <v>974</v>
      </c>
      <c r="D571" s="9" t="s">
        <v>16</v>
      </c>
      <c r="E571" s="324" t="s">
        <v>1008</v>
      </c>
      <c r="F571" s="24">
        <v>12</v>
      </c>
      <c r="G571" s="9" t="s">
        <v>1009</v>
      </c>
      <c r="H571" s="9">
        <v>1</v>
      </c>
      <c r="I571" s="14">
        <v>1</v>
      </c>
      <c r="J571" s="59" t="s">
        <v>977</v>
      </c>
      <c r="K571" s="9">
        <v>1</v>
      </c>
      <c r="L571" s="14">
        <v>2</v>
      </c>
      <c r="M571" s="59" t="s">
        <v>1037</v>
      </c>
      <c r="N571" s="9">
        <v>1</v>
      </c>
      <c r="O571" s="14">
        <v>1</v>
      </c>
      <c r="P571" s="59" t="s">
        <v>2678</v>
      </c>
      <c r="Q571" s="9">
        <v>1</v>
      </c>
      <c r="R571" s="14">
        <v>1</v>
      </c>
      <c r="S571" s="59" t="s">
        <v>3241</v>
      </c>
      <c r="T571" s="37">
        <v>1</v>
      </c>
      <c r="U571" s="14">
        <v>1</v>
      </c>
      <c r="V571" s="315" t="s">
        <v>3241</v>
      </c>
      <c r="W571" s="5">
        <v>3</v>
      </c>
      <c r="X571" s="14">
        <v>3</v>
      </c>
      <c r="Y571" s="315" t="s">
        <v>3241</v>
      </c>
      <c r="Z571" s="36">
        <v>0</v>
      </c>
      <c r="AA571" s="36">
        <v>0</v>
      </c>
      <c r="AB571" s="315" t="s">
        <v>3406</v>
      </c>
      <c r="AC571" s="36">
        <v>1</v>
      </c>
      <c r="AD571" s="36">
        <v>0</v>
      </c>
      <c r="AE571" s="315" t="s">
        <v>3241</v>
      </c>
      <c r="AF571" s="9">
        <f t="shared" si="90"/>
        <v>8</v>
      </c>
      <c r="AG571" s="9">
        <f t="shared" si="87"/>
        <v>9</v>
      </c>
      <c r="AH571" s="26">
        <f t="shared" si="91"/>
        <v>0.88888888888888884</v>
      </c>
      <c r="AI571" s="26">
        <f t="shared" si="92"/>
        <v>0.66666666666666663</v>
      </c>
      <c r="AJ571" s="9" t="s">
        <v>4072</v>
      </c>
    </row>
    <row r="572" spans="1:36" ht="15.75" customHeight="1" x14ac:dyDescent="0.25">
      <c r="A572" s="9">
        <v>597</v>
      </c>
      <c r="B572" s="9" t="s">
        <v>974</v>
      </c>
      <c r="C572" s="9" t="s">
        <v>974</v>
      </c>
      <c r="D572" s="9" t="s">
        <v>16</v>
      </c>
      <c r="E572" s="324" t="s">
        <v>1010</v>
      </c>
      <c r="F572" s="24">
        <v>8</v>
      </c>
      <c r="G572" s="9" t="s">
        <v>1011</v>
      </c>
      <c r="H572" s="9">
        <v>1</v>
      </c>
      <c r="I572" s="14">
        <v>1</v>
      </c>
      <c r="J572" s="59" t="s">
        <v>977</v>
      </c>
      <c r="K572" s="9">
        <v>1</v>
      </c>
      <c r="L572" s="14">
        <v>1</v>
      </c>
      <c r="M572" s="59" t="s">
        <v>1038</v>
      </c>
      <c r="N572" s="9">
        <v>1</v>
      </c>
      <c r="O572" s="14">
        <v>1</v>
      </c>
      <c r="P572" s="59" t="s">
        <v>3747</v>
      </c>
      <c r="Q572" s="14">
        <v>0</v>
      </c>
      <c r="R572" s="14">
        <v>1</v>
      </c>
      <c r="S572" s="83" t="s">
        <v>26</v>
      </c>
      <c r="T572" s="37">
        <v>1</v>
      </c>
      <c r="U572" s="276">
        <v>1</v>
      </c>
      <c r="V572" s="315" t="s">
        <v>3427</v>
      </c>
      <c r="X572" s="14">
        <v>1</v>
      </c>
      <c r="Y572" s="83" t="s">
        <v>26</v>
      </c>
      <c r="Z572" s="64">
        <v>0</v>
      </c>
      <c r="AA572" s="64">
        <v>0</v>
      </c>
      <c r="AB572" s="59" t="s">
        <v>3406</v>
      </c>
      <c r="AC572" s="64">
        <v>0</v>
      </c>
      <c r="AD572" s="64">
        <v>0</v>
      </c>
      <c r="AE572" s="59" t="s">
        <v>4111</v>
      </c>
      <c r="AF572" s="9">
        <f t="shared" si="90"/>
        <v>4</v>
      </c>
      <c r="AG572" s="9">
        <f t="shared" si="87"/>
        <v>6</v>
      </c>
      <c r="AH572" s="26">
        <f t="shared" si="91"/>
        <v>0.66666666666666663</v>
      </c>
      <c r="AI572" s="26">
        <f t="shared" si="92"/>
        <v>0.5</v>
      </c>
      <c r="AJ572" s="9" t="s">
        <v>4073</v>
      </c>
    </row>
    <row r="573" spans="1:36" ht="15.75" customHeight="1" x14ac:dyDescent="0.25">
      <c r="A573" s="9">
        <v>600</v>
      </c>
      <c r="B573" s="9" t="s">
        <v>974</v>
      </c>
      <c r="C573" s="9" t="s">
        <v>974</v>
      </c>
      <c r="D573" s="9" t="s">
        <v>16</v>
      </c>
      <c r="E573" s="324" t="s">
        <v>1012</v>
      </c>
      <c r="F573" s="9">
        <v>9</v>
      </c>
      <c r="G573" s="9" t="s">
        <v>1013</v>
      </c>
      <c r="H573" s="9">
        <v>0</v>
      </c>
      <c r="I573" s="14">
        <v>1</v>
      </c>
      <c r="K573" s="9">
        <v>1</v>
      </c>
      <c r="L573" s="14">
        <v>1</v>
      </c>
      <c r="M573" s="59" t="s">
        <v>1039</v>
      </c>
      <c r="N573" s="9">
        <v>0</v>
      </c>
      <c r="O573" s="14">
        <v>1</v>
      </c>
      <c r="P573" s="59" t="s">
        <v>2679</v>
      </c>
      <c r="Q573" s="9">
        <v>0</v>
      </c>
      <c r="R573" s="14">
        <v>1</v>
      </c>
      <c r="T573" s="37">
        <v>1</v>
      </c>
      <c r="U573" s="276">
        <v>1</v>
      </c>
      <c r="V573" s="315" t="s">
        <v>3428</v>
      </c>
      <c r="W573" s="5">
        <v>1</v>
      </c>
      <c r="X573" s="14">
        <v>1</v>
      </c>
      <c r="Y573" s="315" t="s">
        <v>4045</v>
      </c>
      <c r="Z573" s="36">
        <v>0</v>
      </c>
      <c r="AA573" s="36">
        <v>0</v>
      </c>
      <c r="AB573" s="315" t="s">
        <v>3406</v>
      </c>
      <c r="AC573" s="36">
        <v>0</v>
      </c>
      <c r="AD573" s="36">
        <v>0</v>
      </c>
      <c r="AE573" s="315" t="s">
        <v>4111</v>
      </c>
      <c r="AF573" s="9">
        <f t="shared" si="90"/>
        <v>3</v>
      </c>
      <c r="AG573" s="9">
        <f t="shared" si="87"/>
        <v>6</v>
      </c>
      <c r="AH573" s="26">
        <f t="shared" si="91"/>
        <v>0.5</v>
      </c>
      <c r="AI573" s="26">
        <f t="shared" si="92"/>
        <v>0.33333333333333331</v>
      </c>
      <c r="AJ573" s="9" t="s">
        <v>4074</v>
      </c>
    </row>
    <row r="574" spans="1:36" ht="15.75" customHeight="1" x14ac:dyDescent="0.25">
      <c r="A574" s="9">
        <v>601</v>
      </c>
      <c r="B574" s="9" t="s">
        <v>974</v>
      </c>
      <c r="C574" s="9" t="s">
        <v>974</v>
      </c>
      <c r="D574" s="9" t="s">
        <v>16</v>
      </c>
      <c r="E574" s="324" t="s">
        <v>1014</v>
      </c>
      <c r="F574" s="9">
        <v>24</v>
      </c>
      <c r="G574" s="9" t="s">
        <v>728</v>
      </c>
      <c r="H574" s="9">
        <v>1</v>
      </c>
      <c r="I574" s="14">
        <v>2</v>
      </c>
      <c r="J574" s="59" t="s">
        <v>3748</v>
      </c>
      <c r="K574" s="9">
        <v>1</v>
      </c>
      <c r="L574" s="14">
        <v>2</v>
      </c>
      <c r="M574" s="59" t="s">
        <v>3633</v>
      </c>
      <c r="N574" s="9">
        <v>1</v>
      </c>
      <c r="O574" s="14">
        <v>2</v>
      </c>
      <c r="P574" s="59" t="s">
        <v>2680</v>
      </c>
      <c r="Q574" s="9">
        <v>0</v>
      </c>
      <c r="R574" s="14">
        <v>2</v>
      </c>
      <c r="T574" s="37">
        <v>1</v>
      </c>
      <c r="U574" s="276">
        <v>2</v>
      </c>
      <c r="V574" s="315" t="s">
        <v>3429</v>
      </c>
      <c r="W574" s="5">
        <v>0</v>
      </c>
      <c r="X574" s="14">
        <v>2</v>
      </c>
      <c r="Y574" s="83" t="s">
        <v>4038</v>
      </c>
      <c r="Z574" s="64">
        <v>0</v>
      </c>
      <c r="AA574" s="64">
        <v>2</v>
      </c>
      <c r="AB574" s="59" t="s">
        <v>4079</v>
      </c>
      <c r="AC574" s="64">
        <v>0</v>
      </c>
      <c r="AD574" s="64">
        <v>2</v>
      </c>
      <c r="AE574" s="59" t="s">
        <v>4076</v>
      </c>
      <c r="AF574" s="9">
        <f t="shared" si="90"/>
        <v>4</v>
      </c>
      <c r="AG574" s="9">
        <f t="shared" si="87"/>
        <v>14</v>
      </c>
      <c r="AH574" s="26">
        <f t="shared" si="91"/>
        <v>0.2857142857142857</v>
      </c>
      <c r="AI574" s="26">
        <f t="shared" si="92"/>
        <v>0.16666666666666666</v>
      </c>
      <c r="AJ574" s="9" t="s">
        <v>4074</v>
      </c>
    </row>
    <row r="575" spans="1:36" ht="15.75" customHeight="1" x14ac:dyDescent="0.25">
      <c r="A575" s="9">
        <v>602</v>
      </c>
      <c r="B575" s="9" t="s">
        <v>974</v>
      </c>
      <c r="C575" s="9" t="s">
        <v>974</v>
      </c>
      <c r="D575" s="9" t="s">
        <v>16</v>
      </c>
      <c r="E575" s="59" t="s">
        <v>1015</v>
      </c>
      <c r="F575" s="9">
        <v>4</v>
      </c>
      <c r="G575" s="9" t="s">
        <v>293</v>
      </c>
      <c r="H575" s="14">
        <v>0</v>
      </c>
      <c r="I575" s="14">
        <v>0</v>
      </c>
      <c r="J575" s="83" t="s">
        <v>26</v>
      </c>
      <c r="K575" s="9">
        <v>0</v>
      </c>
      <c r="L575" s="14">
        <v>1</v>
      </c>
      <c r="N575" s="14">
        <v>0</v>
      </c>
      <c r="O575" s="14">
        <v>0</v>
      </c>
      <c r="P575" s="59" t="s">
        <v>26</v>
      </c>
      <c r="Q575" s="14">
        <v>0</v>
      </c>
      <c r="R575" s="14">
        <v>0</v>
      </c>
      <c r="S575" s="83" t="s">
        <v>26</v>
      </c>
      <c r="T575" s="37">
        <v>0</v>
      </c>
      <c r="U575" s="276">
        <v>1</v>
      </c>
      <c r="Y575" s="83" t="s">
        <v>26</v>
      </c>
      <c r="Z575" s="64">
        <v>0</v>
      </c>
      <c r="AA575" s="64">
        <v>0</v>
      </c>
      <c r="AB575" s="59" t="s">
        <v>3406</v>
      </c>
      <c r="AC575" s="64">
        <v>0</v>
      </c>
      <c r="AD575" s="64">
        <v>0</v>
      </c>
      <c r="AE575" s="59" t="s">
        <v>4111</v>
      </c>
      <c r="AF575" s="9">
        <f t="shared" si="90"/>
        <v>0</v>
      </c>
      <c r="AG575" s="9">
        <f t="shared" si="87"/>
        <v>2</v>
      </c>
      <c r="AH575" s="26">
        <f t="shared" si="91"/>
        <v>0</v>
      </c>
      <c r="AI575" s="26">
        <f t="shared" si="92"/>
        <v>0</v>
      </c>
      <c r="AJ575" s="9" t="s">
        <v>4074</v>
      </c>
    </row>
    <row r="576" spans="1:36" ht="15.75" customHeight="1" x14ac:dyDescent="0.25">
      <c r="A576" s="9">
        <v>603</v>
      </c>
      <c r="B576" s="9" t="s">
        <v>974</v>
      </c>
      <c r="C576" s="9" t="s">
        <v>974</v>
      </c>
      <c r="D576" s="9" t="s">
        <v>16</v>
      </c>
      <c r="E576" s="324" t="s">
        <v>1016</v>
      </c>
      <c r="F576" s="24">
        <v>18</v>
      </c>
      <c r="G576" s="9" t="s">
        <v>293</v>
      </c>
      <c r="H576" s="9">
        <v>0</v>
      </c>
      <c r="I576" s="14">
        <v>1</v>
      </c>
      <c r="K576" s="9">
        <v>3</v>
      </c>
      <c r="L576" s="14">
        <v>1</v>
      </c>
      <c r="M576" s="59" t="s">
        <v>1040</v>
      </c>
      <c r="N576" s="9">
        <v>2</v>
      </c>
      <c r="O576" s="14">
        <v>2</v>
      </c>
      <c r="P576" s="59" t="s">
        <v>2681</v>
      </c>
      <c r="Q576" s="9">
        <v>1</v>
      </c>
      <c r="R576" s="14">
        <v>1</v>
      </c>
      <c r="S576" s="59" t="s">
        <v>3242</v>
      </c>
      <c r="T576" s="37">
        <v>1</v>
      </c>
      <c r="U576" s="14">
        <v>1</v>
      </c>
      <c r="V576" s="315" t="s">
        <v>3242</v>
      </c>
      <c r="W576" s="5">
        <v>3</v>
      </c>
      <c r="X576" s="14">
        <v>3</v>
      </c>
      <c r="Y576" s="315" t="s">
        <v>3242</v>
      </c>
      <c r="Z576" s="36">
        <v>2</v>
      </c>
      <c r="AA576" s="36">
        <v>3</v>
      </c>
      <c r="AB576" s="315" t="s">
        <v>3242</v>
      </c>
      <c r="AC576" s="36">
        <v>0</v>
      </c>
      <c r="AD576" s="36">
        <v>2</v>
      </c>
      <c r="AE576" s="315" t="s">
        <v>4076</v>
      </c>
      <c r="AF576" s="9">
        <f t="shared" si="90"/>
        <v>12</v>
      </c>
      <c r="AG576" s="9">
        <f t="shared" si="87"/>
        <v>12</v>
      </c>
      <c r="AH576" s="26">
        <f t="shared" si="91"/>
        <v>1</v>
      </c>
      <c r="AI576" s="26">
        <f t="shared" si="92"/>
        <v>0.66666666666666663</v>
      </c>
      <c r="AJ576" s="9" t="s">
        <v>4072</v>
      </c>
    </row>
    <row r="577" spans="1:36" ht="15.75" customHeight="1" x14ac:dyDescent="0.25">
      <c r="A577" s="9">
        <v>604</v>
      </c>
      <c r="B577" s="9" t="s">
        <v>974</v>
      </c>
      <c r="C577" s="9" t="s">
        <v>974</v>
      </c>
      <c r="D577" s="9" t="s">
        <v>16</v>
      </c>
      <c r="E577" s="324" t="s">
        <v>1017</v>
      </c>
      <c r="F577" s="9">
        <v>10</v>
      </c>
      <c r="G577" s="9" t="s">
        <v>293</v>
      </c>
      <c r="H577" s="9">
        <v>0</v>
      </c>
      <c r="I577" s="14">
        <v>1</v>
      </c>
      <c r="K577" s="9">
        <v>1</v>
      </c>
      <c r="L577" s="14">
        <v>1</v>
      </c>
      <c r="M577" s="59" t="s">
        <v>1041</v>
      </c>
      <c r="N577" s="9">
        <v>2</v>
      </c>
      <c r="O577" s="14">
        <v>2</v>
      </c>
      <c r="P577" s="59" t="s">
        <v>2682</v>
      </c>
      <c r="Q577" s="9">
        <v>1</v>
      </c>
      <c r="R577" s="14">
        <v>1</v>
      </c>
      <c r="S577" s="59" t="s">
        <v>3243</v>
      </c>
      <c r="T577" s="37">
        <v>0</v>
      </c>
      <c r="U577" s="14">
        <v>1</v>
      </c>
      <c r="V577" s="59"/>
      <c r="X577" s="14">
        <v>1</v>
      </c>
      <c r="Y577" s="83" t="s">
        <v>26</v>
      </c>
      <c r="Z577" s="64">
        <v>1</v>
      </c>
      <c r="AA577" s="64">
        <v>0</v>
      </c>
      <c r="AB577" s="59" t="s">
        <v>3243</v>
      </c>
      <c r="AC577" s="64">
        <v>0</v>
      </c>
      <c r="AD577" s="64">
        <v>0</v>
      </c>
      <c r="AE577" s="59" t="s">
        <v>4111</v>
      </c>
      <c r="AF577" s="9">
        <f t="shared" si="90"/>
        <v>5</v>
      </c>
      <c r="AG577" s="9">
        <f t="shared" si="87"/>
        <v>7</v>
      </c>
      <c r="AH577" s="26">
        <f t="shared" si="91"/>
        <v>0.7142857142857143</v>
      </c>
      <c r="AI577" s="26">
        <f t="shared" si="92"/>
        <v>0.5</v>
      </c>
      <c r="AJ577" s="9" t="s">
        <v>4073</v>
      </c>
    </row>
    <row r="578" spans="1:36" ht="15.75" customHeight="1" x14ac:dyDescent="0.25">
      <c r="A578" s="9">
        <v>605</v>
      </c>
      <c r="B578" s="9" t="s">
        <v>974</v>
      </c>
      <c r="C578" s="9" t="s">
        <v>974</v>
      </c>
      <c r="D578" s="9" t="s">
        <v>16</v>
      </c>
      <c r="E578" s="139" t="s">
        <v>3752</v>
      </c>
      <c r="F578" s="9">
        <v>600</v>
      </c>
      <c r="G578" s="24" t="s">
        <v>3695</v>
      </c>
      <c r="H578" s="14">
        <v>0</v>
      </c>
      <c r="I578" s="14">
        <v>0</v>
      </c>
      <c r="J578" s="83" t="s">
        <v>26</v>
      </c>
      <c r="K578" s="9">
        <v>171</v>
      </c>
      <c r="L578" s="14">
        <v>60</v>
      </c>
      <c r="M578" s="59" t="s">
        <v>1042</v>
      </c>
      <c r="O578" s="14">
        <v>60</v>
      </c>
      <c r="P578" s="59" t="s">
        <v>1042</v>
      </c>
      <c r="Q578" s="9">
        <v>47</v>
      </c>
      <c r="R578" s="14">
        <v>47</v>
      </c>
      <c r="S578" s="59" t="s">
        <v>3244</v>
      </c>
      <c r="U578" s="14"/>
      <c r="V578" s="315" t="s">
        <v>3244</v>
      </c>
      <c r="X578" s="14"/>
      <c r="Y578" s="323" t="s">
        <v>4046</v>
      </c>
      <c r="Z578" s="36">
        <v>7</v>
      </c>
      <c r="AA578" s="36">
        <v>35</v>
      </c>
      <c r="AB578" s="315" t="s">
        <v>4081</v>
      </c>
      <c r="AC578" s="36">
        <v>0</v>
      </c>
      <c r="AD578" s="36">
        <v>35</v>
      </c>
      <c r="AE578" s="315" t="s">
        <v>4114</v>
      </c>
      <c r="AF578" s="9">
        <f t="shared" si="90"/>
        <v>225</v>
      </c>
      <c r="AG578" s="9">
        <f t="shared" si="87"/>
        <v>202</v>
      </c>
      <c r="AH578" s="26">
        <f t="shared" si="91"/>
        <v>1.113861386138614</v>
      </c>
      <c r="AI578" s="26">
        <f t="shared" si="92"/>
        <v>0.375</v>
      </c>
      <c r="AJ578" s="9" t="s">
        <v>4072</v>
      </c>
    </row>
    <row r="579" spans="1:36" ht="15.75" customHeight="1" x14ac:dyDescent="0.25">
      <c r="A579" s="9">
        <v>606</v>
      </c>
      <c r="B579" s="9" t="s">
        <v>974</v>
      </c>
      <c r="C579" s="9" t="s">
        <v>974</v>
      </c>
      <c r="D579" s="9" t="s">
        <v>16</v>
      </c>
      <c r="E579" s="59" t="s">
        <v>1018</v>
      </c>
      <c r="F579" s="20">
        <v>1</v>
      </c>
      <c r="G579" s="9" t="s">
        <v>18</v>
      </c>
      <c r="H579" s="9">
        <v>0</v>
      </c>
      <c r="I579" s="9">
        <v>0</v>
      </c>
      <c r="K579" s="9">
        <v>0</v>
      </c>
      <c r="L579" s="9">
        <v>0</v>
      </c>
      <c r="M579" s="67" t="s">
        <v>26</v>
      </c>
      <c r="N579" s="9">
        <v>0</v>
      </c>
      <c r="O579" s="9">
        <v>0</v>
      </c>
      <c r="Q579" s="9">
        <v>3</v>
      </c>
      <c r="R579" s="9">
        <v>3</v>
      </c>
      <c r="S579" s="59" t="s">
        <v>3245</v>
      </c>
      <c r="T579" s="37">
        <v>86</v>
      </c>
      <c r="U579" s="5">
        <v>86</v>
      </c>
      <c r="V579" s="315" t="s">
        <v>3430</v>
      </c>
      <c r="W579" s="5">
        <v>80</v>
      </c>
      <c r="X579" s="5">
        <v>80</v>
      </c>
      <c r="Y579" s="315" t="s">
        <v>3430</v>
      </c>
      <c r="Z579" s="36">
        <v>35</v>
      </c>
      <c r="AA579" s="547">
        <v>35</v>
      </c>
      <c r="AB579" s="315" t="s">
        <v>4082</v>
      </c>
      <c r="AC579" s="36">
        <v>6</v>
      </c>
      <c r="AD579" s="36">
        <v>6</v>
      </c>
      <c r="AE579" s="315" t="s">
        <v>3430</v>
      </c>
      <c r="AF579" s="9">
        <f t="shared" si="90"/>
        <v>204</v>
      </c>
      <c r="AG579" s="569">
        <f t="shared" si="87"/>
        <v>204</v>
      </c>
      <c r="AH579" s="26">
        <f>AF579/AG579</f>
        <v>1</v>
      </c>
      <c r="AI579" s="26">
        <f>+AH579/F579</f>
        <v>1</v>
      </c>
      <c r="AJ579" s="9" t="s">
        <v>4072</v>
      </c>
    </row>
    <row r="580" spans="1:36" ht="15.75" customHeight="1" x14ac:dyDescent="0.25">
      <c r="A580" s="9">
        <v>607</v>
      </c>
      <c r="B580" s="9" t="s">
        <v>974</v>
      </c>
      <c r="C580" s="9" t="s">
        <v>974</v>
      </c>
      <c r="D580" s="9" t="s">
        <v>16</v>
      </c>
      <c r="E580" s="90" t="s">
        <v>3751</v>
      </c>
      <c r="F580" s="24">
        <v>100</v>
      </c>
      <c r="G580" s="24" t="s">
        <v>3695</v>
      </c>
      <c r="H580" s="9">
        <v>0</v>
      </c>
      <c r="I580" s="9">
        <v>0</v>
      </c>
      <c r="K580" s="9">
        <v>35</v>
      </c>
      <c r="L580" s="14">
        <v>5</v>
      </c>
      <c r="M580" s="59" t="s">
        <v>1043</v>
      </c>
      <c r="N580" s="9">
        <v>0</v>
      </c>
      <c r="O580" s="14">
        <v>5</v>
      </c>
      <c r="P580" s="59" t="s">
        <v>2683</v>
      </c>
      <c r="Q580" s="9">
        <v>0</v>
      </c>
      <c r="R580" s="9">
        <v>0</v>
      </c>
      <c r="S580" s="59" t="s">
        <v>3246</v>
      </c>
      <c r="T580" s="37"/>
      <c r="U580" s="5">
        <v>0</v>
      </c>
      <c r="V580" s="315" t="s">
        <v>3246</v>
      </c>
      <c r="Y580" s="83" t="s">
        <v>26</v>
      </c>
      <c r="Z580" s="64">
        <v>0</v>
      </c>
      <c r="AA580" s="64">
        <v>0</v>
      </c>
      <c r="AB580" s="59" t="s">
        <v>3406</v>
      </c>
      <c r="AC580" s="64">
        <v>0</v>
      </c>
      <c r="AD580" s="64">
        <v>0</v>
      </c>
      <c r="AE580" s="59" t="s">
        <v>4111</v>
      </c>
      <c r="AF580" s="9">
        <f t="shared" si="90"/>
        <v>35</v>
      </c>
      <c r="AG580" s="9">
        <f t="shared" si="87"/>
        <v>10</v>
      </c>
      <c r="AH580" s="26">
        <f>+AF580/AG580</f>
        <v>3.5</v>
      </c>
      <c r="AI580" s="26">
        <f>+AF580/F580</f>
        <v>0.35</v>
      </c>
      <c r="AJ580" s="9" t="s">
        <v>4072</v>
      </c>
    </row>
    <row r="581" spans="1:36" ht="15.75" customHeight="1" x14ac:dyDescent="0.25">
      <c r="A581" s="9">
        <v>608</v>
      </c>
      <c r="B581" s="9" t="s">
        <v>974</v>
      </c>
      <c r="C581" s="9" t="s">
        <v>974</v>
      </c>
      <c r="D581" s="9" t="s">
        <v>16</v>
      </c>
      <c r="E581" s="59" t="s">
        <v>1019</v>
      </c>
      <c r="F581" s="9">
        <v>1</v>
      </c>
      <c r="G581" s="9" t="s">
        <v>994</v>
      </c>
      <c r="H581" s="14">
        <v>0</v>
      </c>
      <c r="I581" s="14">
        <v>0</v>
      </c>
      <c r="J581" s="83" t="s">
        <v>26</v>
      </c>
      <c r="K581" s="14">
        <v>0</v>
      </c>
      <c r="L581" s="14">
        <v>0</v>
      </c>
      <c r="M581" s="83" t="s">
        <v>26</v>
      </c>
      <c r="N581" s="14">
        <v>0</v>
      </c>
      <c r="O581" s="14">
        <v>0</v>
      </c>
      <c r="P581" s="83" t="s">
        <v>26</v>
      </c>
      <c r="Q581" s="14">
        <v>0</v>
      </c>
      <c r="R581" s="14">
        <v>0</v>
      </c>
      <c r="S581" s="83" t="s">
        <v>26</v>
      </c>
      <c r="T581" s="276">
        <v>0</v>
      </c>
      <c r="U581" s="276">
        <v>0</v>
      </c>
      <c r="V581" s="83" t="s">
        <v>26</v>
      </c>
      <c r="W581" s="14">
        <v>0</v>
      </c>
      <c r="X581" s="14">
        <v>0</v>
      </c>
      <c r="Y581" s="83" t="s">
        <v>26</v>
      </c>
      <c r="Z581" s="64">
        <v>0</v>
      </c>
      <c r="AA581" s="64">
        <v>0</v>
      </c>
      <c r="AB581" s="59" t="s">
        <v>3406</v>
      </c>
      <c r="AC581" s="64">
        <v>0</v>
      </c>
      <c r="AD581" s="64">
        <v>0</v>
      </c>
      <c r="AE581" s="59" t="s">
        <v>4111</v>
      </c>
      <c r="AF581" s="9">
        <f t="shared" si="90"/>
        <v>0</v>
      </c>
      <c r="AG581" s="9">
        <f t="shared" si="87"/>
        <v>0</v>
      </c>
      <c r="AH581" s="29" t="e">
        <f>+AF581/AG581</f>
        <v>#DIV/0!</v>
      </c>
      <c r="AI581" s="29">
        <f>+AF581/F581</f>
        <v>0</v>
      </c>
      <c r="AJ581" s="9" t="s">
        <v>4070</v>
      </c>
    </row>
    <row r="582" spans="1:36" ht="15.75" customHeight="1" x14ac:dyDescent="0.25">
      <c r="A582" s="9">
        <v>609</v>
      </c>
      <c r="B582" s="9" t="s">
        <v>974</v>
      </c>
      <c r="C582" s="9" t="s">
        <v>974</v>
      </c>
      <c r="D582" s="9" t="s">
        <v>16</v>
      </c>
      <c r="E582" s="59" t="s">
        <v>1020</v>
      </c>
      <c r="F582" s="9">
        <v>80</v>
      </c>
      <c r="G582" s="9" t="s">
        <v>1021</v>
      </c>
      <c r="H582" s="14">
        <v>0</v>
      </c>
      <c r="I582" s="14">
        <v>0</v>
      </c>
      <c r="J582" s="83" t="s">
        <v>26</v>
      </c>
      <c r="K582" s="9">
        <v>2</v>
      </c>
      <c r="L582" s="14">
        <v>8</v>
      </c>
      <c r="M582" s="59" t="s">
        <v>3749</v>
      </c>
      <c r="N582" s="9">
        <v>7</v>
      </c>
      <c r="O582" s="14">
        <v>8</v>
      </c>
      <c r="P582" s="90" t="s">
        <v>4048</v>
      </c>
      <c r="Q582" s="9">
        <v>6</v>
      </c>
      <c r="R582" s="14">
        <v>8</v>
      </c>
      <c r="S582" s="59" t="s">
        <v>3247</v>
      </c>
      <c r="T582" s="37">
        <v>5</v>
      </c>
      <c r="U582" s="14">
        <v>8</v>
      </c>
      <c r="V582" s="315" t="s">
        <v>3431</v>
      </c>
      <c r="X582" s="14">
        <v>8</v>
      </c>
      <c r="Y582" s="90" t="s">
        <v>4047</v>
      </c>
      <c r="Z582" s="64">
        <v>6</v>
      </c>
      <c r="AA582" s="64">
        <v>8</v>
      </c>
      <c r="AB582" s="59" t="s">
        <v>4083</v>
      </c>
      <c r="AC582" s="64">
        <v>0</v>
      </c>
      <c r="AD582" s="64">
        <v>8</v>
      </c>
      <c r="AE582" s="59" t="s">
        <v>4076</v>
      </c>
      <c r="AF582" s="9">
        <f t="shared" si="90"/>
        <v>26</v>
      </c>
      <c r="AG582" s="9">
        <f t="shared" si="87"/>
        <v>48</v>
      </c>
      <c r="AH582" s="26">
        <f>+AF582/AG582</f>
        <v>0.54166666666666663</v>
      </c>
      <c r="AI582" s="26">
        <f>+AF582/F582</f>
        <v>0.32500000000000001</v>
      </c>
      <c r="AJ582" s="9" t="s">
        <v>4074</v>
      </c>
    </row>
    <row r="583" spans="1:36" ht="15.75" customHeight="1" x14ac:dyDescent="0.25">
      <c r="A583" s="9">
        <v>610</v>
      </c>
      <c r="B583" s="9" t="s">
        <v>974</v>
      </c>
      <c r="C583" s="9" t="s">
        <v>974</v>
      </c>
      <c r="D583" s="9" t="s">
        <v>16</v>
      </c>
      <c r="E583" s="90" t="s">
        <v>3753</v>
      </c>
      <c r="F583" s="24">
        <v>3000</v>
      </c>
      <c r="G583" s="24" t="s">
        <v>3700</v>
      </c>
      <c r="H583" s="9">
        <v>0</v>
      </c>
      <c r="I583" s="14">
        <v>42</v>
      </c>
      <c r="K583" s="15">
        <v>136</v>
      </c>
      <c r="L583" s="14">
        <v>42</v>
      </c>
      <c r="M583" s="59" t="s">
        <v>1044</v>
      </c>
      <c r="N583" s="9">
        <v>166</v>
      </c>
      <c r="O583" s="14">
        <v>42</v>
      </c>
      <c r="P583" s="59" t="s">
        <v>2684</v>
      </c>
      <c r="Q583" s="9">
        <v>40</v>
      </c>
      <c r="R583" s="14">
        <v>40</v>
      </c>
      <c r="S583" s="59" t="s">
        <v>3248</v>
      </c>
      <c r="T583" s="37">
        <v>146</v>
      </c>
      <c r="U583" s="14">
        <v>146</v>
      </c>
      <c r="V583" s="315" t="s">
        <v>3248</v>
      </c>
      <c r="W583" s="5">
        <v>219</v>
      </c>
      <c r="X583" s="14">
        <v>219</v>
      </c>
      <c r="Y583" s="315" t="s">
        <v>3248</v>
      </c>
      <c r="Z583" s="36">
        <v>97</v>
      </c>
      <c r="AA583" s="36">
        <v>300</v>
      </c>
      <c r="AB583" s="315" t="s">
        <v>3248</v>
      </c>
      <c r="AC583" s="36">
        <v>555</v>
      </c>
      <c r="AD583" s="36">
        <v>700</v>
      </c>
      <c r="AE583" s="315" t="s">
        <v>3248</v>
      </c>
      <c r="AF583" s="9">
        <f t="shared" si="90"/>
        <v>804</v>
      </c>
      <c r="AG583" s="9">
        <f t="shared" si="87"/>
        <v>831</v>
      </c>
      <c r="AH583" s="26">
        <f>+AF583/AG583</f>
        <v>0.96750902527075811</v>
      </c>
      <c r="AI583" s="26">
        <f>+AF583/F583</f>
        <v>0.26800000000000002</v>
      </c>
      <c r="AJ583" s="9" t="s">
        <v>4072</v>
      </c>
    </row>
    <row r="584" spans="1:36" ht="15.75" customHeight="1" x14ac:dyDescent="0.25">
      <c r="A584" s="168">
        <v>611</v>
      </c>
      <c r="B584" s="168" t="s">
        <v>974</v>
      </c>
      <c r="C584" s="168" t="s">
        <v>974</v>
      </c>
      <c r="D584" s="168" t="s">
        <v>16</v>
      </c>
      <c r="E584" s="330" t="s">
        <v>4084</v>
      </c>
      <c r="F584" s="179">
        <v>15</v>
      </c>
      <c r="G584" s="168" t="s">
        <v>70</v>
      </c>
      <c r="H584" s="168">
        <v>4</v>
      </c>
      <c r="I584" s="168">
        <v>0</v>
      </c>
      <c r="J584" s="327" t="s">
        <v>4085</v>
      </c>
      <c r="K584" s="543">
        <v>4</v>
      </c>
      <c r="L584" s="168">
        <v>1</v>
      </c>
      <c r="M584" s="327" t="s">
        <v>4086</v>
      </c>
      <c r="N584" s="168">
        <v>1</v>
      </c>
      <c r="O584" s="168">
        <v>1</v>
      </c>
      <c r="P584" s="327" t="s">
        <v>4087</v>
      </c>
      <c r="Q584" s="168">
        <v>1</v>
      </c>
      <c r="R584" s="168">
        <v>0</v>
      </c>
      <c r="S584" s="327" t="s">
        <v>4088</v>
      </c>
      <c r="T584" s="169">
        <v>1</v>
      </c>
      <c r="U584" s="168">
        <v>1</v>
      </c>
      <c r="V584" s="544" t="s">
        <v>4089</v>
      </c>
      <c r="W584" s="170">
        <v>4</v>
      </c>
      <c r="X584" s="168">
        <v>1</v>
      </c>
      <c r="Y584" s="544" t="s">
        <v>4090</v>
      </c>
      <c r="Z584" s="9">
        <v>2</v>
      </c>
      <c r="AA584" s="9">
        <v>3</v>
      </c>
      <c r="AB584" s="545" t="s">
        <v>4090</v>
      </c>
      <c r="AC584" s="9">
        <v>0</v>
      </c>
      <c r="AD584" s="9">
        <v>1</v>
      </c>
      <c r="AE584" s="570" t="s">
        <v>4115</v>
      </c>
      <c r="AF584" s="546">
        <f>SUM(H584+K584+N584+Q584+T584+W584+Z584)</f>
        <v>17</v>
      </c>
      <c r="AG584" s="9">
        <f>SUM(I584+L584+O584+R584+U584+X584+AA584)</f>
        <v>7</v>
      </c>
      <c r="AH584" s="5">
        <f>+AF584/AG584</f>
        <v>2.4285714285714284</v>
      </c>
      <c r="AI584" s="5">
        <f>+AF584/F584</f>
        <v>1.1333333333333333</v>
      </c>
    </row>
    <row r="585" spans="1:36" ht="15.75" customHeight="1" x14ac:dyDescent="0.25">
      <c r="A585" s="9">
        <v>612</v>
      </c>
      <c r="B585" s="9" t="s">
        <v>974</v>
      </c>
      <c r="C585" s="9" t="s">
        <v>974</v>
      </c>
      <c r="D585" s="9" t="s">
        <v>16</v>
      </c>
      <c r="E585" s="324" t="s">
        <v>1022</v>
      </c>
      <c r="F585" s="20">
        <v>1</v>
      </c>
      <c r="G585" s="9" t="s">
        <v>18</v>
      </c>
      <c r="H585" s="9">
        <v>15</v>
      </c>
      <c r="I585" s="9">
        <v>15</v>
      </c>
      <c r="J585" s="59" t="s">
        <v>1023</v>
      </c>
      <c r="K585" s="9">
        <v>12</v>
      </c>
      <c r="L585" s="9">
        <v>12</v>
      </c>
      <c r="M585" s="59" t="s">
        <v>1045</v>
      </c>
      <c r="N585" s="9">
        <v>23</v>
      </c>
      <c r="O585" s="9">
        <v>23</v>
      </c>
      <c r="P585" s="59" t="s">
        <v>2685</v>
      </c>
      <c r="Q585" s="9">
        <v>4</v>
      </c>
      <c r="R585" s="9">
        <v>4</v>
      </c>
      <c r="S585" s="59" t="s">
        <v>3249</v>
      </c>
      <c r="T585" s="5">
        <v>37</v>
      </c>
      <c r="U585" s="5">
        <v>37</v>
      </c>
      <c r="V585" s="315" t="s">
        <v>3249</v>
      </c>
      <c r="W585" s="5">
        <v>23</v>
      </c>
      <c r="X585" s="5">
        <v>23</v>
      </c>
      <c r="Y585" s="315" t="s">
        <v>3249</v>
      </c>
      <c r="Z585" s="36">
        <v>13</v>
      </c>
      <c r="AA585" s="36">
        <v>13</v>
      </c>
      <c r="AB585" s="315" t="s">
        <v>3249</v>
      </c>
      <c r="AC585" s="9">
        <v>9</v>
      </c>
      <c r="AD585" s="36">
        <v>9</v>
      </c>
      <c r="AE585" s="315" t="s">
        <v>3249</v>
      </c>
      <c r="AF585" s="9">
        <f t="shared" ref="AF585:AG587" si="93">H585+K585+N585+Q585+T585+W585+Z585</f>
        <v>127</v>
      </c>
      <c r="AG585" s="569">
        <f t="shared" si="93"/>
        <v>127</v>
      </c>
      <c r="AH585" s="26">
        <f>AF585/AG585</f>
        <v>1</v>
      </c>
      <c r="AI585" s="26">
        <f>+AH585/F585</f>
        <v>1</v>
      </c>
      <c r="AJ585" s="9" t="s">
        <v>4072</v>
      </c>
    </row>
    <row r="586" spans="1:36" ht="15.75" customHeight="1" x14ac:dyDescent="0.25">
      <c r="A586" s="9">
        <v>613</v>
      </c>
      <c r="B586" s="9" t="s">
        <v>974</v>
      </c>
      <c r="C586" s="9" t="s">
        <v>974</v>
      </c>
      <c r="D586" s="9" t="s">
        <v>16</v>
      </c>
      <c r="E586" s="324" t="s">
        <v>1024</v>
      </c>
      <c r="F586" s="20">
        <v>1</v>
      </c>
      <c r="G586" s="9" t="s">
        <v>18</v>
      </c>
      <c r="H586" s="9">
        <v>1</v>
      </c>
      <c r="I586" s="9">
        <v>1</v>
      </c>
      <c r="J586" s="59" t="s">
        <v>1025</v>
      </c>
      <c r="K586" s="9">
        <v>1</v>
      </c>
      <c r="L586" s="9">
        <v>1</v>
      </c>
      <c r="M586" s="59" t="s">
        <v>1046</v>
      </c>
      <c r="N586" s="9">
        <v>1</v>
      </c>
      <c r="O586" s="9">
        <v>1</v>
      </c>
      <c r="P586" s="59" t="s">
        <v>2686</v>
      </c>
      <c r="Q586" s="9">
        <v>1</v>
      </c>
      <c r="R586" s="9">
        <v>1</v>
      </c>
      <c r="S586" s="59" t="s">
        <v>3250</v>
      </c>
      <c r="T586" s="37">
        <v>0</v>
      </c>
      <c r="U586" s="5">
        <v>0</v>
      </c>
      <c r="V586" s="315" t="s">
        <v>3432</v>
      </c>
      <c r="W586" s="5">
        <v>0</v>
      </c>
      <c r="X586" s="5">
        <v>0</v>
      </c>
      <c r="Y586" s="83" t="s">
        <v>26</v>
      </c>
      <c r="Z586" s="64">
        <v>3</v>
      </c>
      <c r="AA586" s="64">
        <v>3</v>
      </c>
      <c r="AB586" s="59" t="s">
        <v>3250</v>
      </c>
      <c r="AC586" s="64">
        <v>0</v>
      </c>
      <c r="AD586" s="64">
        <v>0</v>
      </c>
      <c r="AE586" s="59" t="s">
        <v>4111</v>
      </c>
      <c r="AF586" s="9">
        <f t="shared" si="93"/>
        <v>7</v>
      </c>
      <c r="AG586" s="569">
        <f t="shared" si="93"/>
        <v>7</v>
      </c>
      <c r="AH586" s="26">
        <f>AF586/AG586</f>
        <v>1</v>
      </c>
      <c r="AI586" s="26">
        <f>+AH586/F586</f>
        <v>1</v>
      </c>
      <c r="AJ586" s="9" t="s">
        <v>4072</v>
      </c>
    </row>
    <row r="587" spans="1:36" ht="15.75" customHeight="1" x14ac:dyDescent="0.25">
      <c r="A587" s="9">
        <v>614</v>
      </c>
      <c r="B587" s="9" t="s">
        <v>974</v>
      </c>
      <c r="C587" s="9" t="s">
        <v>974</v>
      </c>
      <c r="D587" s="9" t="s">
        <v>16</v>
      </c>
      <c r="E587" s="59" t="s">
        <v>1026</v>
      </c>
      <c r="F587" s="9">
        <v>1</v>
      </c>
      <c r="G587" s="9" t="s">
        <v>89</v>
      </c>
      <c r="H587" s="14">
        <v>0</v>
      </c>
      <c r="I587" s="14">
        <v>0</v>
      </c>
      <c r="J587" s="83" t="s">
        <v>26</v>
      </c>
      <c r="K587" s="14">
        <v>0</v>
      </c>
      <c r="L587" s="14">
        <v>0</v>
      </c>
      <c r="M587" s="67" t="s">
        <v>26</v>
      </c>
      <c r="N587" s="14">
        <v>0</v>
      </c>
      <c r="O587" s="14">
        <v>0</v>
      </c>
      <c r="P587" s="83" t="s">
        <v>26</v>
      </c>
      <c r="Q587" s="5">
        <v>0</v>
      </c>
      <c r="R587" s="14">
        <v>1</v>
      </c>
      <c r="S587" s="315"/>
      <c r="T587" s="276">
        <v>0</v>
      </c>
      <c r="U587" s="14">
        <v>0</v>
      </c>
      <c r="V587" s="83" t="s">
        <v>26</v>
      </c>
      <c r="W587" s="14">
        <v>0</v>
      </c>
      <c r="X587" s="14">
        <v>0</v>
      </c>
      <c r="Y587" s="83" t="s">
        <v>26</v>
      </c>
      <c r="Z587" s="64">
        <v>0</v>
      </c>
      <c r="AA587" s="64">
        <v>0</v>
      </c>
      <c r="AB587" s="59" t="s">
        <v>3406</v>
      </c>
      <c r="AC587" s="64">
        <v>0</v>
      </c>
      <c r="AD587" s="64">
        <v>0</v>
      </c>
      <c r="AE587" s="59" t="s">
        <v>4111</v>
      </c>
      <c r="AF587" s="9">
        <f t="shared" si="93"/>
        <v>0</v>
      </c>
      <c r="AG587" s="9">
        <f t="shared" si="93"/>
        <v>1</v>
      </c>
      <c r="AH587" s="26">
        <f t="shared" ref="AH587:AH592" si="94">+AF587/AG587</f>
        <v>0</v>
      </c>
      <c r="AI587" s="26">
        <f t="shared" ref="AI587:AI592" si="95">+AF587/F587</f>
        <v>0</v>
      </c>
      <c r="AJ587" s="9" t="s">
        <v>4070</v>
      </c>
    </row>
    <row r="588" spans="1:36" ht="15.75" hidden="1" customHeight="1" x14ac:dyDescent="0.25">
      <c r="A588" s="9">
        <v>615</v>
      </c>
      <c r="B588" s="9" t="s">
        <v>1055</v>
      </c>
      <c r="C588" s="9" t="s">
        <v>1055</v>
      </c>
      <c r="D588" s="9" t="s">
        <v>16</v>
      </c>
      <c r="E588" s="59" t="s">
        <v>1056</v>
      </c>
      <c r="F588" s="9">
        <v>80</v>
      </c>
      <c r="G588" s="9" t="s">
        <v>1057</v>
      </c>
      <c r="H588" s="12">
        <v>0</v>
      </c>
      <c r="I588" s="14">
        <v>0</v>
      </c>
      <c r="J588" s="83" t="s">
        <v>26</v>
      </c>
      <c r="K588" s="14">
        <v>0</v>
      </c>
      <c r="L588" s="14">
        <v>0</v>
      </c>
      <c r="M588" s="83" t="s">
        <v>26</v>
      </c>
      <c r="O588" s="14">
        <v>40</v>
      </c>
      <c r="Q588" s="14">
        <v>0</v>
      </c>
      <c r="R588" s="14">
        <v>0</v>
      </c>
      <c r="S588" s="83" t="s">
        <v>26</v>
      </c>
      <c r="T588" s="9">
        <v>0</v>
      </c>
      <c r="U588" s="9">
        <v>0</v>
      </c>
      <c r="V588" s="59" t="s">
        <v>3406</v>
      </c>
      <c r="W588" s="480">
        <v>0</v>
      </c>
      <c r="X588" s="480">
        <v>0</v>
      </c>
      <c r="Y588" s="493" t="s">
        <v>4059</v>
      </c>
      <c r="Z588" s="493"/>
      <c r="AA588" s="493"/>
      <c r="AB588" s="493"/>
      <c r="AC588" s="493"/>
      <c r="AD588" s="493"/>
      <c r="AE588" s="493"/>
      <c r="AF588" s="9">
        <f t="shared" ref="AF588:AG590" si="96">H588+K588+N588+Q588+T588+W588</f>
        <v>0</v>
      </c>
      <c r="AG588" s="9">
        <f t="shared" si="96"/>
        <v>40</v>
      </c>
      <c r="AH588" s="29">
        <f t="shared" si="94"/>
        <v>0</v>
      </c>
      <c r="AI588" s="29">
        <f t="shared" si="95"/>
        <v>0</v>
      </c>
      <c r="AJ588" s="9" t="s">
        <v>4074</v>
      </c>
    </row>
    <row r="589" spans="1:36" ht="15.75" hidden="1" customHeight="1" x14ac:dyDescent="0.25">
      <c r="A589" s="9">
        <v>616</v>
      </c>
      <c r="B589" s="9" t="s">
        <v>1055</v>
      </c>
      <c r="C589" s="9" t="s">
        <v>1055</v>
      </c>
      <c r="D589" s="9" t="s">
        <v>16</v>
      </c>
      <c r="E589" s="324" t="s">
        <v>1058</v>
      </c>
      <c r="F589" s="9">
        <v>40</v>
      </c>
      <c r="G589" s="9" t="s">
        <v>70</v>
      </c>
      <c r="H589" s="9">
        <v>0</v>
      </c>
      <c r="I589" s="14">
        <v>4</v>
      </c>
      <c r="J589" s="87"/>
      <c r="K589" s="9">
        <v>11</v>
      </c>
      <c r="L589" s="14">
        <v>4</v>
      </c>
      <c r="M589" s="59" t="s">
        <v>1083</v>
      </c>
      <c r="N589" s="9">
        <v>11</v>
      </c>
      <c r="O589" s="12">
        <v>4</v>
      </c>
      <c r="P589" s="59" t="s">
        <v>2660</v>
      </c>
      <c r="R589" s="12">
        <v>3</v>
      </c>
      <c r="S589" s="344"/>
      <c r="T589" s="277">
        <v>8</v>
      </c>
      <c r="U589" s="9">
        <v>4</v>
      </c>
      <c r="V589" s="59" t="s">
        <v>3407</v>
      </c>
      <c r="W589" s="480">
        <v>8</v>
      </c>
      <c r="X589" s="480">
        <v>4</v>
      </c>
      <c r="Y589" s="493" t="s">
        <v>3407</v>
      </c>
      <c r="Z589" s="493"/>
      <c r="AA589" s="493"/>
      <c r="AB589" s="493"/>
      <c r="AC589" s="493"/>
      <c r="AD589" s="493"/>
      <c r="AE589" s="493"/>
      <c r="AF589" s="9">
        <f t="shared" si="96"/>
        <v>38</v>
      </c>
      <c r="AG589" s="9">
        <f t="shared" si="96"/>
        <v>23</v>
      </c>
      <c r="AH589" s="29">
        <f t="shared" si="94"/>
        <v>1.6521739130434783</v>
      </c>
      <c r="AI589" s="29">
        <f t="shared" si="95"/>
        <v>0.95</v>
      </c>
      <c r="AJ589" s="9" t="s">
        <v>4072</v>
      </c>
    </row>
    <row r="590" spans="1:36" ht="15.75" hidden="1" customHeight="1" x14ac:dyDescent="0.25">
      <c r="A590" s="9">
        <v>617</v>
      </c>
      <c r="B590" s="9" t="s">
        <v>1055</v>
      </c>
      <c r="C590" s="9" t="s">
        <v>1055</v>
      </c>
      <c r="D590" s="9" t="s">
        <v>16</v>
      </c>
      <c r="E590" s="59" t="s">
        <v>1059</v>
      </c>
      <c r="F590" s="9">
        <v>1</v>
      </c>
      <c r="G590" s="9" t="s">
        <v>298</v>
      </c>
      <c r="H590" s="12">
        <v>0</v>
      </c>
      <c r="I590" s="14">
        <v>0</v>
      </c>
      <c r="J590" s="83" t="s">
        <v>26</v>
      </c>
      <c r="K590" s="14">
        <v>0</v>
      </c>
      <c r="L590" s="14">
        <v>0</v>
      </c>
      <c r="M590" s="83" t="s">
        <v>26</v>
      </c>
      <c r="N590" s="14">
        <v>0</v>
      </c>
      <c r="O590" s="14">
        <v>0</v>
      </c>
      <c r="P590" s="83" t="s">
        <v>26</v>
      </c>
      <c r="Q590" s="277">
        <v>0</v>
      </c>
      <c r="R590" s="9">
        <v>3</v>
      </c>
      <c r="S590" s="59" t="s">
        <v>1085</v>
      </c>
      <c r="T590" s="9">
        <v>0</v>
      </c>
      <c r="U590" s="31">
        <v>0</v>
      </c>
      <c r="V590" s="59" t="s">
        <v>3406</v>
      </c>
      <c r="W590" s="484">
        <v>0</v>
      </c>
      <c r="X590" s="484">
        <v>0</v>
      </c>
      <c r="Y590" s="496" t="s">
        <v>26</v>
      </c>
      <c r="Z590" s="493"/>
      <c r="AA590" s="493"/>
      <c r="AB590" s="493"/>
      <c r="AC590" s="493"/>
      <c r="AD590" s="493"/>
      <c r="AE590" s="493"/>
      <c r="AF590" s="9">
        <f t="shared" si="96"/>
        <v>0</v>
      </c>
      <c r="AG590" s="9">
        <f t="shared" si="96"/>
        <v>3</v>
      </c>
      <c r="AH590" s="29">
        <f t="shared" si="94"/>
        <v>0</v>
      </c>
      <c r="AI590" s="29">
        <f t="shared" si="95"/>
        <v>0</v>
      </c>
      <c r="AJ590" s="9" t="s">
        <v>4074</v>
      </c>
    </row>
    <row r="591" spans="1:36" ht="15.75" hidden="1" customHeight="1" x14ac:dyDescent="0.25">
      <c r="A591" s="9">
        <v>618</v>
      </c>
      <c r="B591" s="9" t="s">
        <v>1055</v>
      </c>
      <c r="C591" s="9" t="s">
        <v>1055</v>
      </c>
      <c r="D591" s="9" t="s">
        <v>16</v>
      </c>
      <c r="E591" s="59" t="s">
        <v>1060</v>
      </c>
      <c r="F591" s="9">
        <v>1</v>
      </c>
      <c r="G591" s="9" t="s">
        <v>1061</v>
      </c>
      <c r="H591" s="12">
        <v>0</v>
      </c>
      <c r="I591" s="14">
        <v>0</v>
      </c>
      <c r="J591" s="83" t="s">
        <v>26</v>
      </c>
      <c r="K591" s="14">
        <v>0</v>
      </c>
      <c r="L591" s="14">
        <v>0</v>
      </c>
      <c r="M591" s="83" t="s">
        <v>26</v>
      </c>
      <c r="N591" s="9">
        <v>1</v>
      </c>
      <c r="O591" s="12">
        <v>1</v>
      </c>
      <c r="P591" s="59" t="s">
        <v>2661</v>
      </c>
      <c r="Q591" s="9" t="s">
        <v>3268</v>
      </c>
      <c r="R591" s="9" t="s">
        <v>3268</v>
      </c>
      <c r="S591" s="59" t="s">
        <v>3268</v>
      </c>
      <c r="T591" s="37" t="s">
        <v>3268</v>
      </c>
      <c r="U591" s="5" t="s">
        <v>3268</v>
      </c>
      <c r="V591" s="315" t="s">
        <v>3268</v>
      </c>
      <c r="W591" s="484">
        <v>0</v>
      </c>
      <c r="X591" s="484">
        <v>0</v>
      </c>
      <c r="Y591" s="496" t="s">
        <v>26</v>
      </c>
      <c r="Z591" s="493"/>
      <c r="AA591" s="493"/>
      <c r="AB591" s="493"/>
      <c r="AC591" s="493"/>
      <c r="AD591" s="493"/>
      <c r="AE591" s="493"/>
      <c r="AF591" s="45">
        <f>H591+K591+N591</f>
        <v>1</v>
      </c>
      <c r="AG591" s="45">
        <f>I591+L591+O591</f>
        <v>1</v>
      </c>
      <c r="AH591" s="54">
        <f t="shared" si="94"/>
        <v>1</v>
      </c>
      <c r="AI591" s="54">
        <f t="shared" si="95"/>
        <v>1</v>
      </c>
      <c r="AJ591" s="9" t="s">
        <v>4072</v>
      </c>
    </row>
    <row r="592" spans="1:36" ht="15.75" hidden="1" customHeight="1" x14ac:dyDescent="0.25">
      <c r="A592" s="9">
        <v>619</v>
      </c>
      <c r="B592" s="9" t="s">
        <v>1055</v>
      </c>
      <c r="C592" s="9" t="s">
        <v>1055</v>
      </c>
      <c r="D592" s="9" t="s">
        <v>16</v>
      </c>
      <c r="E592" s="59" t="s">
        <v>1062</v>
      </c>
      <c r="F592" s="9">
        <v>15</v>
      </c>
      <c r="G592" s="9" t="s">
        <v>692</v>
      </c>
      <c r="H592" s="12">
        <v>0</v>
      </c>
      <c r="I592" s="14">
        <v>0</v>
      </c>
      <c r="J592" s="83" t="s">
        <v>26</v>
      </c>
      <c r="K592" s="14">
        <v>0</v>
      </c>
      <c r="L592" s="14">
        <v>0</v>
      </c>
      <c r="M592" s="83" t="s">
        <v>26</v>
      </c>
      <c r="N592" s="14">
        <v>0</v>
      </c>
      <c r="O592" s="14">
        <v>0</v>
      </c>
      <c r="Q592" s="14">
        <v>0</v>
      </c>
      <c r="R592" s="14">
        <v>0</v>
      </c>
      <c r="S592" s="344"/>
      <c r="T592" s="14">
        <v>0</v>
      </c>
      <c r="U592" s="14">
        <v>0</v>
      </c>
      <c r="V592" s="344"/>
      <c r="W592" s="484">
        <v>0</v>
      </c>
      <c r="X592" s="484">
        <v>0</v>
      </c>
      <c r="Y592" s="496" t="s">
        <v>26</v>
      </c>
      <c r="Z592" s="493"/>
      <c r="AA592" s="493"/>
      <c r="AB592" s="493"/>
      <c r="AC592" s="493"/>
      <c r="AD592" s="493"/>
      <c r="AE592" s="493"/>
      <c r="AF592" s="9">
        <f t="shared" ref="AF592:AF607" si="97">H592+K592+N592+Q592+T592+W592</f>
        <v>0</v>
      </c>
      <c r="AG592" s="9">
        <f t="shared" ref="AG592:AG607" si="98">I592+L592+O592+R592+U592+X592</f>
        <v>0</v>
      </c>
      <c r="AH592" s="29" t="e">
        <f t="shared" si="94"/>
        <v>#DIV/0!</v>
      </c>
      <c r="AI592" s="29">
        <f t="shared" si="95"/>
        <v>0</v>
      </c>
      <c r="AJ592" s="9" t="s">
        <v>4071</v>
      </c>
    </row>
    <row r="593" spans="1:36" ht="15.75" hidden="1" customHeight="1" x14ac:dyDescent="0.25">
      <c r="A593" s="9">
        <v>620</v>
      </c>
      <c r="B593" s="9" t="s">
        <v>1055</v>
      </c>
      <c r="C593" s="9" t="s">
        <v>1055</v>
      </c>
      <c r="D593" s="9" t="s">
        <v>16</v>
      </c>
      <c r="E593" s="59" t="s">
        <v>1063</v>
      </c>
      <c r="F593" s="9">
        <v>1</v>
      </c>
      <c r="G593" s="9" t="s">
        <v>18</v>
      </c>
      <c r="H593" s="9">
        <v>0</v>
      </c>
      <c r="I593" s="14">
        <v>1</v>
      </c>
      <c r="J593" s="87"/>
      <c r="K593" s="14">
        <v>0</v>
      </c>
      <c r="L593" s="14">
        <v>0</v>
      </c>
      <c r="M593" s="83" t="s">
        <v>26</v>
      </c>
      <c r="N593" s="9">
        <v>0</v>
      </c>
      <c r="O593" s="14">
        <v>1</v>
      </c>
      <c r="Q593" s="9">
        <v>0</v>
      </c>
      <c r="R593" s="9">
        <v>0</v>
      </c>
      <c r="S593" s="59" t="s">
        <v>3155</v>
      </c>
      <c r="T593" s="277">
        <v>1</v>
      </c>
      <c r="U593" s="9">
        <v>1</v>
      </c>
      <c r="V593" s="59" t="s">
        <v>3223</v>
      </c>
      <c r="W593" s="480">
        <v>1</v>
      </c>
      <c r="X593" s="480">
        <v>1</v>
      </c>
      <c r="Y593" s="480" t="s">
        <v>4060</v>
      </c>
      <c r="Z593" s="480"/>
      <c r="AA593" s="480"/>
      <c r="AB593" s="480"/>
      <c r="AC593" s="480"/>
      <c r="AD593" s="480"/>
      <c r="AE593" s="480"/>
      <c r="AF593" s="9">
        <f t="shared" si="97"/>
        <v>2</v>
      </c>
      <c r="AG593" s="9">
        <f t="shared" si="98"/>
        <v>4</v>
      </c>
      <c r="AH593" s="26">
        <f>AF593/AG593</f>
        <v>0.5</v>
      </c>
      <c r="AI593" s="26">
        <f>+AH593/F593</f>
        <v>0.5</v>
      </c>
      <c r="AJ593" s="9" t="s">
        <v>4074</v>
      </c>
    </row>
    <row r="594" spans="1:36" ht="15.75" hidden="1" customHeight="1" x14ac:dyDescent="0.25">
      <c r="A594" s="9">
        <v>621</v>
      </c>
      <c r="B594" s="9" t="s">
        <v>1055</v>
      </c>
      <c r="C594" s="9" t="s">
        <v>1055</v>
      </c>
      <c r="D594" s="9" t="s">
        <v>16</v>
      </c>
      <c r="E594" s="59" t="s">
        <v>1064</v>
      </c>
      <c r="F594" s="9">
        <v>6</v>
      </c>
      <c r="G594" s="9" t="s">
        <v>70</v>
      </c>
      <c r="H594" s="12">
        <v>0</v>
      </c>
      <c r="I594" s="14">
        <v>0</v>
      </c>
      <c r="J594" s="83" t="s">
        <v>26</v>
      </c>
      <c r="K594" s="14">
        <v>0</v>
      </c>
      <c r="L594" s="14">
        <v>0</v>
      </c>
      <c r="M594" s="83" t="s">
        <v>26</v>
      </c>
      <c r="N594" s="14">
        <v>0</v>
      </c>
      <c r="O594" s="14">
        <v>0</v>
      </c>
      <c r="P594" s="59" t="s">
        <v>26</v>
      </c>
      <c r="Q594" s="9">
        <v>2</v>
      </c>
      <c r="R594" s="9">
        <v>2</v>
      </c>
      <c r="S594" s="62" t="s">
        <v>3223</v>
      </c>
      <c r="T594" s="277">
        <v>0</v>
      </c>
      <c r="U594" s="31">
        <v>3</v>
      </c>
      <c r="V594" s="59" t="s">
        <v>3408</v>
      </c>
      <c r="W594" s="480">
        <v>2</v>
      </c>
      <c r="X594" s="480">
        <v>1</v>
      </c>
      <c r="Y594" s="491" t="s">
        <v>4061</v>
      </c>
      <c r="Z594" s="491"/>
      <c r="AA594" s="491"/>
      <c r="AB594" s="491"/>
      <c r="AC594" s="491"/>
      <c r="AD594" s="491"/>
      <c r="AE594" s="491"/>
      <c r="AF594" s="9">
        <f t="shared" si="97"/>
        <v>4</v>
      </c>
      <c r="AG594" s="9">
        <f t="shared" si="98"/>
        <v>6</v>
      </c>
      <c r="AH594" s="29">
        <f>+AF594/AG594</f>
        <v>0.66666666666666663</v>
      </c>
      <c r="AI594" s="29">
        <f>+AF594/F594</f>
        <v>0.66666666666666663</v>
      </c>
      <c r="AJ594" s="9" t="s">
        <v>4073</v>
      </c>
    </row>
    <row r="595" spans="1:36" ht="15.75" hidden="1" customHeight="1" x14ac:dyDescent="0.25">
      <c r="A595" s="9">
        <v>622</v>
      </c>
      <c r="B595" s="9" t="s">
        <v>1055</v>
      </c>
      <c r="C595" s="9" t="s">
        <v>1055</v>
      </c>
      <c r="D595" s="9" t="s">
        <v>16</v>
      </c>
      <c r="E595" s="324" t="s">
        <v>1065</v>
      </c>
      <c r="F595" s="9">
        <v>9</v>
      </c>
      <c r="G595" s="9" t="s">
        <v>102</v>
      </c>
      <c r="H595" s="12">
        <v>0</v>
      </c>
      <c r="I595" s="14">
        <v>0</v>
      </c>
      <c r="J595" s="83" t="s">
        <v>26</v>
      </c>
      <c r="K595" s="9">
        <v>2</v>
      </c>
      <c r="L595" s="14">
        <v>2</v>
      </c>
      <c r="M595" s="59" t="s">
        <v>1084</v>
      </c>
      <c r="N595" s="14">
        <v>0</v>
      </c>
      <c r="O595" s="14">
        <v>0</v>
      </c>
      <c r="P595" s="83" t="s">
        <v>26</v>
      </c>
      <c r="Q595" s="9">
        <v>0</v>
      </c>
      <c r="R595" s="9">
        <v>3</v>
      </c>
      <c r="S595" s="59" t="s">
        <v>1085</v>
      </c>
      <c r="T595" s="277">
        <v>1</v>
      </c>
      <c r="U595" s="31">
        <v>1</v>
      </c>
      <c r="V595" s="59" t="s">
        <v>3409</v>
      </c>
      <c r="W595" s="480">
        <v>2</v>
      </c>
      <c r="X595" s="480">
        <v>2</v>
      </c>
      <c r="Y595" s="491" t="s">
        <v>4062</v>
      </c>
      <c r="Z595" s="491"/>
      <c r="AA595" s="491"/>
      <c r="AB595" s="491"/>
      <c r="AC595" s="491"/>
      <c r="AD595" s="491"/>
      <c r="AE595" s="491"/>
      <c r="AF595" s="9">
        <f t="shared" si="97"/>
        <v>5</v>
      </c>
      <c r="AG595" s="9">
        <f t="shared" si="98"/>
        <v>8</v>
      </c>
      <c r="AH595" s="29">
        <f>+AF595/AG595</f>
        <v>0.625</v>
      </c>
      <c r="AI595" s="29">
        <f>+AF595/F595</f>
        <v>0.55555555555555558</v>
      </c>
      <c r="AJ595" s="9" t="s">
        <v>4073</v>
      </c>
    </row>
    <row r="596" spans="1:36" ht="15.75" hidden="1" customHeight="1" x14ac:dyDescent="0.25">
      <c r="A596" s="9">
        <v>623</v>
      </c>
      <c r="B596" s="9" t="s">
        <v>1055</v>
      </c>
      <c r="C596" s="9" t="s">
        <v>1055</v>
      </c>
      <c r="D596" s="9" t="s">
        <v>16</v>
      </c>
      <c r="E596" s="59" t="s">
        <v>1066</v>
      </c>
      <c r="F596" s="11">
        <v>1</v>
      </c>
      <c r="G596" s="9" t="s">
        <v>18</v>
      </c>
      <c r="H596" s="9">
        <v>0</v>
      </c>
      <c r="I596" s="9">
        <v>0</v>
      </c>
      <c r="J596" s="333"/>
      <c r="K596" s="9">
        <v>0</v>
      </c>
      <c r="L596" s="9">
        <v>0</v>
      </c>
      <c r="M596" s="59" t="s">
        <v>1085</v>
      </c>
      <c r="N596" s="9">
        <v>1</v>
      </c>
      <c r="O596" s="9">
        <v>1</v>
      </c>
      <c r="P596" s="59" t="s">
        <v>2662</v>
      </c>
      <c r="Q596" s="9">
        <v>2</v>
      </c>
      <c r="R596" s="9">
        <v>2</v>
      </c>
      <c r="S596" s="73" t="s">
        <v>3224</v>
      </c>
      <c r="T596" s="277">
        <v>2</v>
      </c>
      <c r="U596" s="9">
        <v>2</v>
      </c>
      <c r="V596" s="59" t="s">
        <v>3410</v>
      </c>
      <c r="W596" s="480">
        <v>6</v>
      </c>
      <c r="X596" s="480">
        <v>6</v>
      </c>
      <c r="Y596" s="491" t="s">
        <v>4063</v>
      </c>
      <c r="Z596" s="491"/>
      <c r="AA596" s="491"/>
      <c r="AB596" s="491"/>
      <c r="AC596" s="491"/>
      <c r="AD596" s="491"/>
      <c r="AE596" s="491"/>
      <c r="AF596" s="9">
        <f t="shared" si="97"/>
        <v>11</v>
      </c>
      <c r="AG596" s="9">
        <f t="shared" si="98"/>
        <v>11</v>
      </c>
      <c r="AH596" s="26">
        <f>AF596/AG596</f>
        <v>1</v>
      </c>
      <c r="AI596" s="26">
        <f>+AH596/F596</f>
        <v>1</v>
      </c>
      <c r="AJ596" s="9" t="s">
        <v>4072</v>
      </c>
    </row>
    <row r="597" spans="1:36" ht="15.75" hidden="1" customHeight="1" x14ac:dyDescent="0.25">
      <c r="A597" s="9">
        <v>624</v>
      </c>
      <c r="B597" s="9" t="s">
        <v>1055</v>
      </c>
      <c r="C597" s="9" t="s">
        <v>1055</v>
      </c>
      <c r="D597" s="9" t="s">
        <v>16</v>
      </c>
      <c r="E597" s="324" t="s">
        <v>1067</v>
      </c>
      <c r="F597" s="9">
        <v>12</v>
      </c>
      <c r="G597" s="9" t="s">
        <v>298</v>
      </c>
      <c r="H597" s="9">
        <v>0</v>
      </c>
      <c r="I597" s="14">
        <v>1</v>
      </c>
      <c r="J597" s="87"/>
      <c r="K597" s="9">
        <v>1</v>
      </c>
      <c r="L597" s="14">
        <v>1</v>
      </c>
      <c r="M597" s="59" t="s">
        <v>1086</v>
      </c>
      <c r="N597" s="9">
        <v>4</v>
      </c>
      <c r="O597" s="12">
        <v>1</v>
      </c>
      <c r="P597" s="59" t="s">
        <v>2663</v>
      </c>
      <c r="Q597" s="9">
        <f>1+1+1</f>
        <v>3</v>
      </c>
      <c r="R597" s="9">
        <v>1</v>
      </c>
      <c r="S597" s="73" t="s">
        <v>3225</v>
      </c>
      <c r="T597" s="277">
        <v>4</v>
      </c>
      <c r="U597" s="31">
        <v>1</v>
      </c>
      <c r="V597" s="59" t="s">
        <v>3411</v>
      </c>
      <c r="W597" s="480">
        <f>6+5</f>
        <v>11</v>
      </c>
      <c r="X597" s="480">
        <v>0</v>
      </c>
      <c r="Y597" s="495" t="s">
        <v>3411</v>
      </c>
      <c r="Z597" s="495"/>
      <c r="AA597" s="495"/>
      <c r="AB597" s="495"/>
      <c r="AC597" s="495"/>
      <c r="AD597" s="495"/>
      <c r="AE597" s="495"/>
      <c r="AF597" s="9">
        <f t="shared" si="97"/>
        <v>23</v>
      </c>
      <c r="AG597" s="9">
        <f t="shared" si="98"/>
        <v>5</v>
      </c>
      <c r="AH597" s="26">
        <f>+AF597/AG597</f>
        <v>4.5999999999999996</v>
      </c>
      <c r="AI597" s="26">
        <f>+AF597/F597</f>
        <v>1.9166666666666667</v>
      </c>
      <c r="AJ597" s="9" t="s">
        <v>4072</v>
      </c>
    </row>
    <row r="598" spans="1:36" ht="15.75" hidden="1" customHeight="1" x14ac:dyDescent="0.25">
      <c r="A598" s="9">
        <v>625</v>
      </c>
      <c r="B598" s="9" t="s">
        <v>1055</v>
      </c>
      <c r="C598" s="9" t="s">
        <v>1055</v>
      </c>
      <c r="D598" s="9" t="s">
        <v>16</v>
      </c>
      <c r="E598" s="324" t="s">
        <v>1068</v>
      </c>
      <c r="F598" s="9">
        <v>24</v>
      </c>
      <c r="G598" s="9" t="s">
        <v>1069</v>
      </c>
      <c r="H598" s="9">
        <v>1</v>
      </c>
      <c r="I598" s="14">
        <v>2</v>
      </c>
      <c r="J598" s="87" t="s">
        <v>1182</v>
      </c>
      <c r="K598" s="9">
        <v>0</v>
      </c>
      <c r="L598" s="14">
        <v>2</v>
      </c>
      <c r="M598" s="59" t="s">
        <v>1085</v>
      </c>
      <c r="N598" s="9">
        <v>5</v>
      </c>
      <c r="O598" s="12">
        <v>2</v>
      </c>
      <c r="P598" s="59" t="s">
        <v>2664</v>
      </c>
      <c r="Q598" s="9">
        <v>7</v>
      </c>
      <c r="R598" s="9">
        <v>2</v>
      </c>
      <c r="S598" s="73" t="s">
        <v>3226</v>
      </c>
      <c r="T598" s="277">
        <v>11</v>
      </c>
      <c r="U598" s="31">
        <v>2</v>
      </c>
      <c r="V598" s="59" t="s">
        <v>3412</v>
      </c>
      <c r="W598" s="480">
        <f>5+1</f>
        <v>6</v>
      </c>
      <c r="X598" s="480">
        <v>6</v>
      </c>
      <c r="Y598" s="491" t="s">
        <v>4064</v>
      </c>
      <c r="Z598" s="491"/>
      <c r="AA598" s="491"/>
      <c r="AB598" s="491"/>
      <c r="AC598" s="491"/>
      <c r="AD598" s="491"/>
      <c r="AE598" s="491"/>
      <c r="AF598" s="9">
        <f t="shared" si="97"/>
        <v>30</v>
      </c>
      <c r="AG598" s="9">
        <f t="shared" si="98"/>
        <v>16</v>
      </c>
      <c r="AH598" s="26">
        <f>+AF598/AG598</f>
        <v>1.875</v>
      </c>
      <c r="AI598" s="26">
        <f>+AF598/F598</f>
        <v>1.25</v>
      </c>
      <c r="AJ598" s="9" t="s">
        <v>4072</v>
      </c>
    </row>
    <row r="599" spans="1:36" ht="78.75" hidden="1" x14ac:dyDescent="0.25">
      <c r="A599" s="9">
        <v>626</v>
      </c>
      <c r="B599" s="9" t="s">
        <v>1055</v>
      </c>
      <c r="C599" s="9" t="s">
        <v>1055</v>
      </c>
      <c r="D599" s="9" t="s">
        <v>16</v>
      </c>
      <c r="E599" s="324" t="s">
        <v>1070</v>
      </c>
      <c r="F599" s="11">
        <v>1</v>
      </c>
      <c r="G599" s="9" t="s">
        <v>18</v>
      </c>
      <c r="H599" s="9">
        <v>1</v>
      </c>
      <c r="I599" s="9">
        <v>1</v>
      </c>
      <c r="J599" s="87" t="s">
        <v>1183</v>
      </c>
      <c r="K599" s="14">
        <v>0</v>
      </c>
      <c r="L599" s="14">
        <v>0</v>
      </c>
      <c r="M599" s="83" t="s">
        <v>26</v>
      </c>
      <c r="N599" s="14">
        <v>0</v>
      </c>
      <c r="O599" s="14">
        <v>0</v>
      </c>
      <c r="P599" s="83" t="s">
        <v>26</v>
      </c>
      <c r="Q599" s="9">
        <v>0</v>
      </c>
      <c r="R599" s="9">
        <v>0</v>
      </c>
      <c r="T599" s="277">
        <v>0</v>
      </c>
      <c r="U599" s="31">
        <v>0</v>
      </c>
      <c r="V599" s="59"/>
      <c r="W599" s="480">
        <v>1</v>
      </c>
      <c r="X599" s="480">
        <v>1</v>
      </c>
      <c r="Y599" s="491" t="s">
        <v>4065</v>
      </c>
      <c r="Z599" s="491"/>
      <c r="AA599" s="491"/>
      <c r="AB599" s="491"/>
      <c r="AC599" s="491"/>
      <c r="AD599" s="491"/>
      <c r="AE599" s="491"/>
      <c r="AF599" s="9">
        <f t="shared" si="97"/>
        <v>2</v>
      </c>
      <c r="AG599" s="9">
        <f t="shared" si="98"/>
        <v>2</v>
      </c>
      <c r="AH599" s="26">
        <f>AF599/AG599</f>
        <v>1</v>
      </c>
      <c r="AI599" s="26">
        <f>+AH599/F599</f>
        <v>1</v>
      </c>
      <c r="AJ599" s="9" t="s">
        <v>4072</v>
      </c>
    </row>
    <row r="600" spans="1:36" ht="15.75" hidden="1" customHeight="1" x14ac:dyDescent="0.25">
      <c r="A600" s="9">
        <v>627</v>
      </c>
      <c r="B600" s="9" t="s">
        <v>1055</v>
      </c>
      <c r="C600" s="9" t="s">
        <v>1055</v>
      </c>
      <c r="D600" s="9" t="s">
        <v>16</v>
      </c>
      <c r="E600" s="59" t="s">
        <v>1071</v>
      </c>
      <c r="F600" s="9">
        <v>1</v>
      </c>
      <c r="G600" s="9" t="s">
        <v>1072</v>
      </c>
      <c r="H600" s="9">
        <v>0</v>
      </c>
      <c r="I600" s="14">
        <v>0</v>
      </c>
      <c r="J600" s="87"/>
      <c r="K600" s="14">
        <v>0</v>
      </c>
      <c r="L600" s="14">
        <v>0</v>
      </c>
      <c r="M600" s="83" t="s">
        <v>26</v>
      </c>
      <c r="N600" s="9">
        <v>0</v>
      </c>
      <c r="O600" s="14">
        <v>1</v>
      </c>
      <c r="P600" s="83"/>
      <c r="Q600" s="14">
        <v>0</v>
      </c>
      <c r="R600" s="14">
        <v>0</v>
      </c>
      <c r="S600" s="83" t="s">
        <v>26</v>
      </c>
      <c r="T600" s="276">
        <v>0</v>
      </c>
      <c r="U600" s="14">
        <v>0</v>
      </c>
      <c r="V600" s="83" t="s">
        <v>26</v>
      </c>
      <c r="W600" s="480">
        <v>1</v>
      </c>
      <c r="X600" s="480">
        <v>1</v>
      </c>
      <c r="Y600" s="491" t="s">
        <v>4065</v>
      </c>
      <c r="Z600" s="491"/>
      <c r="AA600" s="491"/>
      <c r="AB600" s="491"/>
      <c r="AC600" s="491"/>
      <c r="AD600" s="491"/>
      <c r="AE600" s="491"/>
      <c r="AF600" s="9">
        <f t="shared" si="97"/>
        <v>1</v>
      </c>
      <c r="AG600" s="9">
        <f t="shared" si="98"/>
        <v>2</v>
      </c>
      <c r="AH600" s="29">
        <f t="shared" ref="AH600:AH607" si="99">+AF600/AG600</f>
        <v>0.5</v>
      </c>
      <c r="AI600" s="29">
        <f t="shared" ref="AI600:AI607" si="100">+AF600/F600</f>
        <v>1</v>
      </c>
      <c r="AJ600" s="9" t="s">
        <v>4074</v>
      </c>
    </row>
    <row r="601" spans="1:36" ht="15.75" hidden="1" customHeight="1" x14ac:dyDescent="0.25">
      <c r="A601" s="9">
        <v>628</v>
      </c>
      <c r="B601" s="9" t="s">
        <v>1055</v>
      </c>
      <c r="C601" s="9" t="s">
        <v>1055</v>
      </c>
      <c r="D601" s="9" t="s">
        <v>16</v>
      </c>
      <c r="E601" s="59" t="s">
        <v>1073</v>
      </c>
      <c r="F601" s="9">
        <v>1</v>
      </c>
      <c r="G601" s="9" t="s">
        <v>1074</v>
      </c>
      <c r="H601" s="9">
        <v>0</v>
      </c>
      <c r="I601" s="14">
        <v>0</v>
      </c>
      <c r="J601" s="87"/>
      <c r="K601" s="14">
        <v>0</v>
      </c>
      <c r="L601" s="14">
        <v>0</v>
      </c>
      <c r="M601" s="83" t="s">
        <v>26</v>
      </c>
      <c r="N601" s="14">
        <v>0</v>
      </c>
      <c r="O601" s="14">
        <v>0</v>
      </c>
      <c r="P601" s="83" t="s">
        <v>26</v>
      </c>
      <c r="Q601" s="9">
        <v>0</v>
      </c>
      <c r="R601" s="9">
        <v>1</v>
      </c>
      <c r="S601" s="59" t="s">
        <v>1085</v>
      </c>
      <c r="T601" s="277">
        <v>0</v>
      </c>
      <c r="U601" s="31">
        <v>0</v>
      </c>
      <c r="V601" s="59"/>
      <c r="W601" s="483">
        <v>0</v>
      </c>
      <c r="X601" s="483">
        <v>0</v>
      </c>
      <c r="Y601" s="496" t="s">
        <v>26</v>
      </c>
      <c r="Z601" s="493"/>
      <c r="AA601" s="493"/>
      <c r="AB601" s="493"/>
      <c r="AC601" s="493"/>
      <c r="AD601" s="493"/>
      <c r="AE601" s="493"/>
      <c r="AF601" s="9">
        <f t="shared" si="97"/>
        <v>0</v>
      </c>
      <c r="AG601" s="9">
        <f t="shared" si="98"/>
        <v>1</v>
      </c>
      <c r="AH601" s="29">
        <f t="shared" si="99"/>
        <v>0</v>
      </c>
      <c r="AI601" s="29">
        <f t="shared" si="100"/>
        <v>0</v>
      </c>
      <c r="AJ601" s="9" t="s">
        <v>4074</v>
      </c>
    </row>
    <row r="602" spans="1:36" ht="15.75" hidden="1" customHeight="1" x14ac:dyDescent="0.25">
      <c r="A602" s="9">
        <v>629</v>
      </c>
      <c r="B602" s="9" t="s">
        <v>1055</v>
      </c>
      <c r="C602" s="9" t="s">
        <v>1055</v>
      </c>
      <c r="D602" s="9" t="s">
        <v>16</v>
      </c>
      <c r="E602" s="59" t="s">
        <v>1075</v>
      </c>
      <c r="F602" s="9">
        <v>1</v>
      </c>
      <c r="G602" s="9" t="s">
        <v>1072</v>
      </c>
      <c r="H602" s="9">
        <v>0</v>
      </c>
      <c r="I602" s="14">
        <v>0</v>
      </c>
      <c r="J602" s="87"/>
      <c r="K602" s="14">
        <v>0</v>
      </c>
      <c r="L602" s="14">
        <v>0</v>
      </c>
      <c r="M602" s="83" t="s">
        <v>26</v>
      </c>
      <c r="N602" s="14">
        <v>0</v>
      </c>
      <c r="O602" s="14">
        <v>0</v>
      </c>
      <c r="P602" s="83" t="s">
        <v>26</v>
      </c>
      <c r="Q602" s="9">
        <v>0</v>
      </c>
      <c r="R602" s="9">
        <v>1</v>
      </c>
      <c r="S602" s="59" t="s">
        <v>1085</v>
      </c>
      <c r="T602" s="277">
        <v>1</v>
      </c>
      <c r="U602" s="31">
        <v>1</v>
      </c>
      <c r="V602" s="59" t="s">
        <v>3413</v>
      </c>
      <c r="W602" s="480">
        <v>1</v>
      </c>
      <c r="X602" s="480">
        <v>1</v>
      </c>
      <c r="Y602" s="491" t="s">
        <v>4065</v>
      </c>
      <c r="Z602" s="491"/>
      <c r="AA602" s="491"/>
      <c r="AB602" s="491"/>
      <c r="AC602" s="491"/>
      <c r="AD602" s="491"/>
      <c r="AE602" s="491"/>
      <c r="AF602" s="9">
        <f t="shared" si="97"/>
        <v>2</v>
      </c>
      <c r="AG602" s="9">
        <f t="shared" si="98"/>
        <v>3</v>
      </c>
      <c r="AH602" s="29">
        <f t="shared" si="99"/>
        <v>0.66666666666666663</v>
      </c>
      <c r="AI602" s="29">
        <f t="shared" si="100"/>
        <v>2</v>
      </c>
      <c r="AJ602" s="9" t="s">
        <v>4073</v>
      </c>
    </row>
    <row r="603" spans="1:36" ht="15.75" hidden="1" customHeight="1" x14ac:dyDescent="0.25">
      <c r="A603" s="9">
        <v>630</v>
      </c>
      <c r="B603" s="9" t="s">
        <v>1055</v>
      </c>
      <c r="C603" s="9" t="s">
        <v>1055</v>
      </c>
      <c r="D603" s="9" t="s">
        <v>16</v>
      </c>
      <c r="E603" s="324" t="s">
        <v>1076</v>
      </c>
      <c r="F603" s="9">
        <v>40</v>
      </c>
      <c r="G603" s="9" t="s">
        <v>1077</v>
      </c>
      <c r="H603" s="9">
        <v>5</v>
      </c>
      <c r="I603" s="14">
        <v>9</v>
      </c>
      <c r="J603" s="87" t="s">
        <v>1184</v>
      </c>
      <c r="K603" s="9">
        <v>0</v>
      </c>
      <c r="L603" s="14">
        <v>3</v>
      </c>
      <c r="M603" s="59" t="s">
        <v>1085</v>
      </c>
      <c r="N603" s="9">
        <v>12</v>
      </c>
      <c r="O603" s="12">
        <v>3</v>
      </c>
      <c r="P603" s="59" t="s">
        <v>2665</v>
      </c>
      <c r="Q603" s="9">
        <v>3</v>
      </c>
      <c r="R603" s="12">
        <v>3</v>
      </c>
      <c r="S603" s="62" t="s">
        <v>3227</v>
      </c>
      <c r="T603" s="9">
        <v>10</v>
      </c>
      <c r="U603" s="31">
        <v>3</v>
      </c>
      <c r="V603" s="59" t="s">
        <v>3414</v>
      </c>
      <c r="W603" s="480">
        <v>8</v>
      </c>
      <c r="X603" s="480">
        <v>8</v>
      </c>
      <c r="Y603" s="491" t="s">
        <v>2665</v>
      </c>
      <c r="Z603" s="491"/>
      <c r="AA603" s="491"/>
      <c r="AB603" s="491"/>
      <c r="AC603" s="491"/>
      <c r="AD603" s="491"/>
      <c r="AE603" s="491"/>
      <c r="AF603" s="9">
        <f t="shared" si="97"/>
        <v>38</v>
      </c>
      <c r="AG603" s="9">
        <f t="shared" si="98"/>
        <v>29</v>
      </c>
      <c r="AH603" s="26">
        <f t="shared" si="99"/>
        <v>1.3103448275862069</v>
      </c>
      <c r="AI603" s="26">
        <f t="shared" si="100"/>
        <v>0.95</v>
      </c>
      <c r="AJ603" s="9" t="s">
        <v>4072</v>
      </c>
    </row>
    <row r="604" spans="1:36" ht="15.75" hidden="1" customHeight="1" x14ac:dyDescent="0.25">
      <c r="A604" s="9">
        <v>631</v>
      </c>
      <c r="B604" s="9" t="s">
        <v>1055</v>
      </c>
      <c r="C604" s="9" t="s">
        <v>1055</v>
      </c>
      <c r="D604" s="9" t="s">
        <v>16</v>
      </c>
      <c r="E604" s="324" t="s">
        <v>1078</v>
      </c>
      <c r="F604" s="9">
        <v>600</v>
      </c>
      <c r="G604" s="9" t="s">
        <v>1057</v>
      </c>
      <c r="H604" s="9">
        <v>9</v>
      </c>
      <c r="I604" s="14">
        <v>200</v>
      </c>
      <c r="J604" s="87" t="s">
        <v>1185</v>
      </c>
      <c r="K604" s="14">
        <v>0</v>
      </c>
      <c r="L604" s="14">
        <v>0</v>
      </c>
      <c r="M604" s="83" t="s">
        <v>26</v>
      </c>
      <c r="N604" s="12">
        <v>0</v>
      </c>
      <c r="O604" s="12">
        <v>0</v>
      </c>
      <c r="P604" s="338" t="s">
        <v>26</v>
      </c>
      <c r="Q604" s="9">
        <v>508</v>
      </c>
      <c r="R604" s="9">
        <v>420</v>
      </c>
      <c r="S604" s="59" t="s">
        <v>3228</v>
      </c>
      <c r="T604" s="276">
        <v>0</v>
      </c>
      <c r="U604" s="14">
        <v>0</v>
      </c>
      <c r="V604" s="83" t="s">
        <v>26</v>
      </c>
      <c r="W604" s="484">
        <v>0</v>
      </c>
      <c r="X604" s="484">
        <v>0</v>
      </c>
      <c r="Y604" s="496" t="s">
        <v>26</v>
      </c>
      <c r="Z604" s="493"/>
      <c r="AA604" s="493"/>
      <c r="AB604" s="493"/>
      <c r="AC604" s="493"/>
      <c r="AD604" s="493"/>
      <c r="AE604" s="493"/>
      <c r="AF604" s="9">
        <f t="shared" si="97"/>
        <v>517</v>
      </c>
      <c r="AG604" s="9">
        <f t="shared" si="98"/>
        <v>620</v>
      </c>
      <c r="AH604" s="26">
        <f t="shared" si="99"/>
        <v>0.83387096774193548</v>
      </c>
      <c r="AI604" s="26">
        <f t="shared" si="100"/>
        <v>0.86166666666666669</v>
      </c>
      <c r="AJ604" s="9" t="s">
        <v>4072</v>
      </c>
    </row>
    <row r="605" spans="1:36" ht="15.75" hidden="1" customHeight="1" x14ac:dyDescent="0.25">
      <c r="A605" s="9">
        <v>632</v>
      </c>
      <c r="B605" s="9" t="s">
        <v>1055</v>
      </c>
      <c r="C605" s="9" t="s">
        <v>1055</v>
      </c>
      <c r="D605" s="9" t="s">
        <v>16</v>
      </c>
      <c r="E605" s="59" t="s">
        <v>1079</v>
      </c>
      <c r="F605" s="9">
        <v>4400</v>
      </c>
      <c r="G605" s="9" t="s">
        <v>1057</v>
      </c>
      <c r="H605" s="12">
        <v>0</v>
      </c>
      <c r="I605" s="14">
        <v>0</v>
      </c>
      <c r="J605" s="83" t="s">
        <v>26</v>
      </c>
      <c r="K605" s="14">
        <v>0</v>
      </c>
      <c r="L605" s="14">
        <v>0</v>
      </c>
      <c r="M605" s="83" t="s">
        <v>26</v>
      </c>
      <c r="N605" s="9">
        <v>192</v>
      </c>
      <c r="O605" s="12">
        <v>0</v>
      </c>
      <c r="P605" s="59" t="s">
        <v>2666</v>
      </c>
      <c r="Q605" s="14">
        <v>0</v>
      </c>
      <c r="R605" s="14">
        <v>0</v>
      </c>
      <c r="S605" s="83" t="s">
        <v>26</v>
      </c>
      <c r="T605" s="277">
        <v>95</v>
      </c>
      <c r="U605" s="31">
        <v>0</v>
      </c>
      <c r="V605" s="59" t="s">
        <v>2666</v>
      </c>
      <c r="W605" s="480">
        <v>98</v>
      </c>
      <c r="X605" s="480">
        <v>98</v>
      </c>
      <c r="Y605" s="493" t="s">
        <v>2666</v>
      </c>
      <c r="Z605" s="493"/>
      <c r="AA605" s="493"/>
      <c r="AB605" s="493"/>
      <c r="AC605" s="493"/>
      <c r="AD605" s="493"/>
      <c r="AE605" s="493"/>
      <c r="AF605" s="9">
        <f t="shared" si="97"/>
        <v>385</v>
      </c>
      <c r="AG605" s="9">
        <f t="shared" si="98"/>
        <v>98</v>
      </c>
      <c r="AH605" s="26">
        <f t="shared" si="99"/>
        <v>3.9285714285714284</v>
      </c>
      <c r="AI605" s="26">
        <f t="shared" si="100"/>
        <v>8.7499999999999994E-2</v>
      </c>
      <c r="AJ605" s="9" t="s">
        <v>4072</v>
      </c>
    </row>
    <row r="606" spans="1:36" ht="15.75" hidden="1" customHeight="1" x14ac:dyDescent="0.25">
      <c r="A606" s="9">
        <v>633</v>
      </c>
      <c r="B606" s="9" t="s">
        <v>1055</v>
      </c>
      <c r="C606" s="9" t="s">
        <v>1055</v>
      </c>
      <c r="D606" s="9" t="s">
        <v>16</v>
      </c>
      <c r="E606" s="59" t="s">
        <v>1080</v>
      </c>
      <c r="F606" s="9">
        <v>8</v>
      </c>
      <c r="G606" s="9" t="s">
        <v>1081</v>
      </c>
      <c r="H606" s="12">
        <v>0</v>
      </c>
      <c r="I606" s="14">
        <v>0</v>
      </c>
      <c r="J606" s="83" t="s">
        <v>26</v>
      </c>
      <c r="K606" s="14">
        <v>0</v>
      </c>
      <c r="L606" s="14">
        <v>0</v>
      </c>
      <c r="M606" s="83" t="s">
        <v>26</v>
      </c>
      <c r="N606" s="14">
        <v>0</v>
      </c>
      <c r="O606" s="14">
        <v>0</v>
      </c>
      <c r="P606" s="83" t="s">
        <v>26</v>
      </c>
      <c r="Q606" s="14">
        <v>0</v>
      </c>
      <c r="R606" s="14">
        <v>0</v>
      </c>
      <c r="S606" s="83" t="s">
        <v>26</v>
      </c>
      <c r="T606" s="276">
        <v>0</v>
      </c>
      <c r="U606" s="14">
        <v>0</v>
      </c>
      <c r="V606" s="83" t="s">
        <v>26</v>
      </c>
      <c r="W606" s="484">
        <v>0</v>
      </c>
      <c r="X606" s="484">
        <v>0</v>
      </c>
      <c r="Y606" s="496" t="s">
        <v>26</v>
      </c>
      <c r="Z606" s="493"/>
      <c r="AA606" s="493"/>
      <c r="AB606" s="493"/>
      <c r="AC606" s="493"/>
      <c r="AD606" s="493"/>
      <c r="AE606" s="493"/>
      <c r="AF606" s="9">
        <f t="shared" si="97"/>
        <v>0</v>
      </c>
      <c r="AG606" s="9">
        <f t="shared" si="98"/>
        <v>0</v>
      </c>
      <c r="AH606" s="29" t="e">
        <f t="shared" si="99"/>
        <v>#DIV/0!</v>
      </c>
      <c r="AI606" s="29">
        <f t="shared" si="100"/>
        <v>0</v>
      </c>
      <c r="AJ606" s="9" t="s">
        <v>4070</v>
      </c>
    </row>
    <row r="607" spans="1:36" ht="15.75" hidden="1" customHeight="1" x14ac:dyDescent="0.25">
      <c r="A607" s="9">
        <v>634</v>
      </c>
      <c r="B607" s="9" t="s">
        <v>1055</v>
      </c>
      <c r="C607" s="9" t="s">
        <v>1055</v>
      </c>
      <c r="D607" s="9" t="s">
        <v>16</v>
      </c>
      <c r="E607" s="59" t="s">
        <v>1082</v>
      </c>
      <c r="F607" s="9">
        <v>4000</v>
      </c>
      <c r="G607" s="9" t="s">
        <v>1057</v>
      </c>
      <c r="H607" s="12">
        <v>0</v>
      </c>
      <c r="I607" s="14">
        <v>0</v>
      </c>
      <c r="J607" s="83" t="s">
        <v>26</v>
      </c>
      <c r="K607" s="9">
        <v>0</v>
      </c>
      <c r="L607" s="14">
        <v>420</v>
      </c>
      <c r="M607" s="59" t="s">
        <v>1085</v>
      </c>
      <c r="N607" s="9">
        <v>178</v>
      </c>
      <c r="O607" s="14">
        <v>420</v>
      </c>
      <c r="R607" s="14">
        <v>420</v>
      </c>
      <c r="S607" s="344"/>
      <c r="T607" s="277">
        <v>1107</v>
      </c>
      <c r="U607" s="31">
        <v>420</v>
      </c>
      <c r="V607" s="59" t="s">
        <v>3415</v>
      </c>
      <c r="W607" s="480">
        <v>59</v>
      </c>
      <c r="X607" s="480">
        <v>59</v>
      </c>
      <c r="Y607" s="493" t="s">
        <v>3415</v>
      </c>
      <c r="Z607" s="493"/>
      <c r="AA607" s="493"/>
      <c r="AB607" s="493"/>
      <c r="AC607" s="493"/>
      <c r="AD607" s="493"/>
      <c r="AE607" s="493"/>
      <c r="AF607" s="9">
        <f t="shared" si="97"/>
        <v>1344</v>
      </c>
      <c r="AG607" s="9">
        <f t="shared" si="98"/>
        <v>1739</v>
      </c>
      <c r="AH607" s="29">
        <f t="shared" si="99"/>
        <v>0.77285796434732601</v>
      </c>
      <c r="AI607" s="29">
        <f t="shared" si="100"/>
        <v>0.33600000000000002</v>
      </c>
      <c r="AJ607" s="9" t="s">
        <v>4073</v>
      </c>
    </row>
    <row r="608" spans="1:36" ht="15.75" hidden="1" customHeight="1" x14ac:dyDescent="0.25">
      <c r="A608" s="9">
        <v>635</v>
      </c>
      <c r="B608" s="9" t="s">
        <v>1087</v>
      </c>
      <c r="C608" s="9" t="s">
        <v>1087</v>
      </c>
      <c r="D608" s="9" t="s">
        <v>16</v>
      </c>
      <c r="E608" s="59" t="s">
        <v>1088</v>
      </c>
      <c r="F608" s="11">
        <v>0.9</v>
      </c>
      <c r="G608" s="9" t="s">
        <v>18</v>
      </c>
      <c r="H608" s="20">
        <v>0</v>
      </c>
      <c r="I608" s="30">
        <v>0.04</v>
      </c>
      <c r="J608" s="87"/>
      <c r="K608" s="11">
        <v>0</v>
      </c>
      <c r="L608" s="30">
        <v>0.08</v>
      </c>
      <c r="M608" s="336"/>
      <c r="N608" s="11">
        <v>0.2</v>
      </c>
      <c r="O608" s="30">
        <v>0.09</v>
      </c>
      <c r="P608" s="341"/>
      <c r="Q608" s="47">
        <v>0.05</v>
      </c>
      <c r="S608" s="61"/>
      <c r="T608" s="55">
        <v>0.1</v>
      </c>
      <c r="V608" s="346"/>
      <c r="W608" s="188">
        <v>0.1</v>
      </c>
      <c r="AF608" s="188">
        <f>H608+K608+N608+Q608+T608+W608</f>
        <v>0.44999999999999996</v>
      </c>
      <c r="AG608" s="47">
        <v>0.5</v>
      </c>
      <c r="AH608" s="188">
        <f>AF608/AG608</f>
        <v>0.89999999999999991</v>
      </c>
      <c r="AI608" s="502">
        <f>AH608/F608</f>
        <v>0.99999999999999989</v>
      </c>
      <c r="AJ608" s="9" t="s">
        <v>4072</v>
      </c>
    </row>
    <row r="609" spans="1:36" ht="15.75" hidden="1" customHeight="1" x14ac:dyDescent="0.25">
      <c r="A609" s="9">
        <v>636</v>
      </c>
      <c r="B609" s="9" t="s">
        <v>1087</v>
      </c>
      <c r="C609" s="9" t="s">
        <v>1087</v>
      </c>
      <c r="D609" s="9" t="s">
        <v>16</v>
      </c>
      <c r="E609" s="59" t="s">
        <v>1089</v>
      </c>
      <c r="F609" s="11">
        <v>0.9</v>
      </c>
      <c r="G609" s="9" t="s">
        <v>18</v>
      </c>
      <c r="H609" s="20">
        <v>0</v>
      </c>
      <c r="I609" s="30">
        <v>0.05</v>
      </c>
      <c r="J609" s="87"/>
      <c r="K609" s="11">
        <v>0</v>
      </c>
      <c r="L609" s="30">
        <v>0.15</v>
      </c>
      <c r="M609" s="336"/>
      <c r="N609" s="11">
        <v>0.28000000000000003</v>
      </c>
      <c r="O609" s="30">
        <v>0.1</v>
      </c>
      <c r="P609" s="341"/>
      <c r="Q609" s="47">
        <v>0.1</v>
      </c>
      <c r="S609" s="61"/>
      <c r="T609" s="55">
        <v>0.1</v>
      </c>
      <c r="V609" s="346"/>
      <c r="W609" s="188">
        <v>7.0000000000000007E-2</v>
      </c>
      <c r="AF609" s="188">
        <f>H609+K609+N609+Q609+T609+W609</f>
        <v>0.55000000000000004</v>
      </c>
      <c r="AG609" s="47">
        <v>0.53</v>
      </c>
      <c r="AH609" s="188">
        <f t="shared" ref="AH609:AH613" si="101">AF609/AG609</f>
        <v>1.0377358490566038</v>
      </c>
      <c r="AI609" s="502">
        <f>AH609/F609</f>
        <v>1.1530398322851152</v>
      </c>
      <c r="AJ609" s="9" t="s">
        <v>4072</v>
      </c>
    </row>
    <row r="610" spans="1:36" ht="15.75" hidden="1" customHeight="1" x14ac:dyDescent="0.25">
      <c r="A610" s="9">
        <v>637</v>
      </c>
      <c r="B610" s="9" t="s">
        <v>1087</v>
      </c>
      <c r="C610" s="9" t="s">
        <v>1087</v>
      </c>
      <c r="D610" s="9" t="s">
        <v>16</v>
      </c>
      <c r="E610" s="324" t="s">
        <v>1090</v>
      </c>
      <c r="F610" s="11">
        <v>0.8</v>
      </c>
      <c r="G610" s="9" t="s">
        <v>18</v>
      </c>
      <c r="H610" s="20">
        <v>0</v>
      </c>
      <c r="I610" s="30">
        <v>0.05</v>
      </c>
      <c r="J610" s="87"/>
      <c r="K610" s="11">
        <v>0.2</v>
      </c>
      <c r="L610" s="30">
        <v>0.1</v>
      </c>
      <c r="M610" s="336"/>
      <c r="N610" s="11">
        <v>0.15</v>
      </c>
      <c r="O610" s="30">
        <v>0.11</v>
      </c>
      <c r="P610" s="341"/>
      <c r="Q610" s="47">
        <v>0.04</v>
      </c>
      <c r="S610" s="61"/>
      <c r="T610" s="55">
        <v>0.05</v>
      </c>
      <c r="V610" s="346"/>
      <c r="W610" s="188">
        <v>0.02</v>
      </c>
      <c r="AF610" s="188">
        <f>H610+K610+N610+Q610+T610+W610</f>
        <v>0.45999999999999996</v>
      </c>
      <c r="AG610" s="47">
        <v>0.47</v>
      </c>
      <c r="AH610" s="188">
        <f t="shared" si="101"/>
        <v>0.97872340425531912</v>
      </c>
      <c r="AI610" s="502">
        <f>AH610/F610</f>
        <v>1.2234042553191489</v>
      </c>
      <c r="AJ610" s="9" t="s">
        <v>4072</v>
      </c>
    </row>
    <row r="611" spans="1:36" ht="15.75" hidden="1" customHeight="1" x14ac:dyDescent="0.25">
      <c r="A611" s="9">
        <v>638</v>
      </c>
      <c r="B611" s="9" t="s">
        <v>1087</v>
      </c>
      <c r="C611" s="9" t="s">
        <v>1087</v>
      </c>
      <c r="D611" s="9" t="s">
        <v>16</v>
      </c>
      <c r="E611" s="324" t="s">
        <v>1091</v>
      </c>
      <c r="F611" s="11">
        <v>0.9</v>
      </c>
      <c r="G611" s="9" t="s">
        <v>18</v>
      </c>
      <c r="H611" s="11">
        <v>0.05</v>
      </c>
      <c r="I611" s="30">
        <v>0.05</v>
      </c>
      <c r="J611" s="333"/>
      <c r="K611" s="11">
        <v>0.05</v>
      </c>
      <c r="L611" s="30">
        <v>0.08</v>
      </c>
      <c r="M611" s="336"/>
      <c r="N611" s="11">
        <v>7.0000000000000007E-2</v>
      </c>
      <c r="O611" s="30">
        <v>0.08</v>
      </c>
      <c r="P611" s="341"/>
      <c r="Q611" s="47">
        <v>0.05</v>
      </c>
      <c r="S611" s="61"/>
      <c r="T611" s="55">
        <v>0.05</v>
      </c>
      <c r="V611" s="346"/>
      <c r="W611" s="188">
        <v>0.05</v>
      </c>
      <c r="AF611" s="188">
        <f>H611+K611+N611+Q611+T611+W611</f>
        <v>0.32</v>
      </c>
      <c r="AG611" s="47">
        <v>0.51</v>
      </c>
      <c r="AH611" s="188">
        <f t="shared" si="101"/>
        <v>0.62745098039215685</v>
      </c>
      <c r="AI611" s="502">
        <f>AH611/F611</f>
        <v>0.69716775599128533</v>
      </c>
      <c r="AJ611" s="9" t="s">
        <v>4073</v>
      </c>
    </row>
    <row r="612" spans="1:36" ht="15.75" hidden="1" customHeight="1" x14ac:dyDescent="0.25">
      <c r="A612" s="9">
        <v>639</v>
      </c>
      <c r="B612" s="9" t="s">
        <v>1087</v>
      </c>
      <c r="C612" s="9" t="s">
        <v>1087</v>
      </c>
      <c r="D612" s="9" t="s">
        <v>16</v>
      </c>
      <c r="E612" s="324" t="s">
        <v>1092</v>
      </c>
      <c r="F612" s="9">
        <v>6000</v>
      </c>
      <c r="G612" s="9" t="s">
        <v>480</v>
      </c>
      <c r="H612" s="9">
        <v>900</v>
      </c>
      <c r="I612" s="14">
        <v>500</v>
      </c>
      <c r="J612" s="87"/>
      <c r="K612" s="9">
        <v>200</v>
      </c>
      <c r="L612" s="14">
        <v>500</v>
      </c>
      <c r="M612" s="84"/>
      <c r="N612" s="9">
        <v>500</v>
      </c>
      <c r="O612" s="14">
        <v>500</v>
      </c>
      <c r="P612" s="85"/>
      <c r="Q612" s="9">
        <v>1500</v>
      </c>
      <c r="S612" s="61"/>
      <c r="T612" s="5">
        <v>500</v>
      </c>
      <c r="V612" s="346"/>
      <c r="W612" s="189">
        <v>570</v>
      </c>
      <c r="AF612" s="501">
        <f>H612+K612+N612+Q612+T612+W612</f>
        <v>4170</v>
      </c>
      <c r="AG612" s="9">
        <v>3000</v>
      </c>
      <c r="AH612" s="188">
        <f t="shared" si="101"/>
        <v>1.39</v>
      </c>
      <c r="AI612" s="188">
        <f>AF612/F612</f>
        <v>0.69499999999999995</v>
      </c>
      <c r="AJ612" s="9" t="s">
        <v>4072</v>
      </c>
    </row>
    <row r="613" spans="1:36" ht="15.75" hidden="1" customHeight="1" x14ac:dyDescent="0.25">
      <c r="A613" s="9">
        <v>640</v>
      </c>
      <c r="B613" s="9" t="s">
        <v>1087</v>
      </c>
      <c r="C613" s="9" t="s">
        <v>1087</v>
      </c>
      <c r="D613" s="9" t="s">
        <v>16</v>
      </c>
      <c r="E613" s="59" t="s">
        <v>1093</v>
      </c>
      <c r="F613" s="9">
        <v>1</v>
      </c>
      <c r="G613" s="9" t="s">
        <v>89</v>
      </c>
      <c r="H613" s="14">
        <v>0</v>
      </c>
      <c r="I613" s="14">
        <v>0</v>
      </c>
      <c r="J613" s="83" t="s">
        <v>26</v>
      </c>
      <c r="K613" s="14">
        <v>0</v>
      </c>
      <c r="L613" s="14">
        <v>0</v>
      </c>
      <c r="M613" s="83" t="s">
        <v>26</v>
      </c>
      <c r="N613" s="14">
        <v>0</v>
      </c>
      <c r="O613" s="14">
        <v>0</v>
      </c>
      <c r="P613" s="83" t="s">
        <v>26</v>
      </c>
      <c r="Q613" s="9">
        <v>0</v>
      </c>
      <c r="T613" s="37">
        <v>0</v>
      </c>
      <c r="W613" s="5">
        <v>0</v>
      </c>
      <c r="AF613" s="5">
        <v>0</v>
      </c>
      <c r="AH613" s="188" t="e">
        <f t="shared" si="101"/>
        <v>#DIV/0!</v>
      </c>
      <c r="AI613" s="502" t="e">
        <f>AH613/F613</f>
        <v>#DIV/0!</v>
      </c>
      <c r="AJ613" s="9" t="s">
        <v>4070</v>
      </c>
    </row>
    <row r="614" spans="1:36" ht="15.75" hidden="1" customHeight="1" x14ac:dyDescent="0.25">
      <c r="A614" s="9">
        <v>641</v>
      </c>
      <c r="B614" s="9" t="s">
        <v>1094</v>
      </c>
      <c r="C614" s="9" t="s">
        <v>1094</v>
      </c>
      <c r="D614" s="9" t="s">
        <v>16</v>
      </c>
      <c r="E614" s="59" t="s">
        <v>1095</v>
      </c>
      <c r="F614" s="9">
        <v>4</v>
      </c>
      <c r="G614" s="9" t="s">
        <v>1072</v>
      </c>
      <c r="H614" s="9">
        <v>1</v>
      </c>
      <c r="I614" s="14">
        <v>1</v>
      </c>
      <c r="J614" s="87"/>
      <c r="K614" s="14">
        <v>0</v>
      </c>
      <c r="L614" s="14">
        <v>0</v>
      </c>
      <c r="M614" s="83" t="s">
        <v>26</v>
      </c>
      <c r="N614" s="14">
        <v>0</v>
      </c>
      <c r="O614" s="14">
        <v>0</v>
      </c>
      <c r="P614" s="83" t="s">
        <v>26</v>
      </c>
      <c r="Q614" s="9">
        <v>1</v>
      </c>
      <c r="R614" s="9">
        <v>1</v>
      </c>
      <c r="S614" s="73" t="s">
        <v>3288</v>
      </c>
      <c r="T614" s="37"/>
      <c r="W614" s="5">
        <v>1</v>
      </c>
      <c r="X614" s="5">
        <v>1</v>
      </c>
      <c r="Y614" s="315" t="s">
        <v>3878</v>
      </c>
      <c r="AF614" s="9">
        <f>H614+K614+N614+Q614+T614+W614</f>
        <v>3</v>
      </c>
      <c r="AG614" s="9">
        <f>I614+L614+O614+R614+U614+X614</f>
        <v>3</v>
      </c>
      <c r="AH614" s="29">
        <f>+AF614/AG614</f>
        <v>1</v>
      </c>
      <c r="AI614" s="29">
        <f>+AF614/F614</f>
        <v>0.75</v>
      </c>
      <c r="AJ614" s="9" t="s">
        <v>4072</v>
      </c>
    </row>
    <row r="615" spans="1:36" ht="15.75" hidden="1" customHeight="1" x14ac:dyDescent="0.25">
      <c r="A615" s="9">
        <v>642</v>
      </c>
      <c r="B615" s="9" t="s">
        <v>1094</v>
      </c>
      <c r="C615" s="9" t="s">
        <v>1094</v>
      </c>
      <c r="D615" s="9" t="s">
        <v>16</v>
      </c>
      <c r="E615" s="59" t="s">
        <v>1096</v>
      </c>
      <c r="F615" s="9">
        <v>1</v>
      </c>
      <c r="G615" s="9" t="s">
        <v>1072</v>
      </c>
      <c r="H615" s="14">
        <v>0</v>
      </c>
      <c r="I615" s="14">
        <v>0</v>
      </c>
      <c r="J615" s="83" t="s">
        <v>26</v>
      </c>
      <c r="K615" s="14">
        <v>0</v>
      </c>
      <c r="L615" s="14">
        <v>0</v>
      </c>
      <c r="M615" s="83" t="s">
        <v>26</v>
      </c>
      <c r="O615" s="14">
        <v>1</v>
      </c>
      <c r="P615" s="85"/>
      <c r="Q615" s="14">
        <v>0</v>
      </c>
      <c r="R615" s="14">
        <v>0</v>
      </c>
      <c r="S615" s="83" t="s">
        <v>26</v>
      </c>
      <c r="T615" s="37"/>
      <c r="W615" s="14">
        <v>0</v>
      </c>
      <c r="X615" s="14">
        <v>0</v>
      </c>
      <c r="Y615" s="83" t="s">
        <v>26</v>
      </c>
      <c r="Z615" s="59"/>
      <c r="AA615" s="59"/>
      <c r="AB615" s="59"/>
      <c r="AC615" s="59"/>
      <c r="AD615" s="59"/>
      <c r="AE615" s="59"/>
      <c r="AF615" s="9">
        <f>H615+K615+N615</f>
        <v>0</v>
      </c>
      <c r="AG615" s="9">
        <f>I615+L615+O615+R615+U615+X615</f>
        <v>1</v>
      </c>
      <c r="AH615" s="29">
        <f>+AF615/AG615</f>
        <v>0</v>
      </c>
      <c r="AI615" s="29">
        <f>+AF615/F615</f>
        <v>0</v>
      </c>
      <c r="AJ615" s="9" t="s">
        <v>4074</v>
      </c>
    </row>
    <row r="616" spans="1:36" ht="15.75" hidden="1" customHeight="1" x14ac:dyDescent="0.25">
      <c r="A616" s="9">
        <v>643</v>
      </c>
      <c r="B616" s="9" t="s">
        <v>1094</v>
      </c>
      <c r="C616" s="9" t="s">
        <v>1094</v>
      </c>
      <c r="D616" s="9" t="s">
        <v>16</v>
      </c>
      <c r="E616" s="59" t="s">
        <v>1097</v>
      </c>
      <c r="F616" s="9">
        <v>2</v>
      </c>
      <c r="G616" s="9" t="s">
        <v>1072</v>
      </c>
      <c r="H616" s="14">
        <v>0</v>
      </c>
      <c r="I616" s="14">
        <v>0</v>
      </c>
      <c r="J616" s="83" t="s">
        <v>26</v>
      </c>
      <c r="K616" s="14">
        <v>0</v>
      </c>
      <c r="L616" s="14">
        <v>0</v>
      </c>
      <c r="M616" s="83" t="s">
        <v>26</v>
      </c>
      <c r="N616" s="14">
        <v>0</v>
      </c>
      <c r="O616" s="14">
        <v>0</v>
      </c>
      <c r="P616" s="83" t="s">
        <v>26</v>
      </c>
      <c r="Q616" s="14">
        <v>0</v>
      </c>
      <c r="R616" s="14">
        <v>0</v>
      </c>
      <c r="S616" s="83" t="s">
        <v>26</v>
      </c>
      <c r="T616" s="37"/>
      <c r="W616" s="14">
        <v>0</v>
      </c>
      <c r="X616" s="14">
        <v>0</v>
      </c>
      <c r="Y616" s="83" t="s">
        <v>26</v>
      </c>
      <c r="Z616" s="59"/>
      <c r="AA616" s="59"/>
      <c r="AB616" s="59"/>
      <c r="AC616" s="59"/>
      <c r="AD616" s="59"/>
      <c r="AE616" s="59"/>
      <c r="AF616" s="9">
        <f>H616+K616+N616</f>
        <v>0</v>
      </c>
      <c r="AG616" s="9">
        <f>I616+L616+O616</f>
        <v>0</v>
      </c>
      <c r="AH616" s="29" t="e">
        <f>+AF616/AG616</f>
        <v>#DIV/0!</v>
      </c>
      <c r="AI616" s="29">
        <f>+AF616/F616</f>
        <v>0</v>
      </c>
      <c r="AJ616" s="9" t="s">
        <v>4070</v>
      </c>
    </row>
    <row r="617" spans="1:36" ht="15.75" hidden="1" customHeight="1" x14ac:dyDescent="0.25">
      <c r="A617" s="9">
        <v>645</v>
      </c>
      <c r="B617" s="9" t="s">
        <v>1098</v>
      </c>
      <c r="C617" s="9" t="s">
        <v>1098</v>
      </c>
      <c r="D617" s="9" t="s">
        <v>16</v>
      </c>
      <c r="E617" s="59" t="s">
        <v>4057</v>
      </c>
      <c r="F617" s="11">
        <v>1</v>
      </c>
      <c r="G617" s="9" t="s">
        <v>18</v>
      </c>
      <c r="H617" s="9">
        <v>1</v>
      </c>
      <c r="I617" s="9">
        <v>1</v>
      </c>
      <c r="J617" s="70" t="s">
        <v>1099</v>
      </c>
      <c r="K617" s="9">
        <v>0</v>
      </c>
      <c r="L617" s="9">
        <v>0</v>
      </c>
      <c r="M617" s="84"/>
      <c r="N617" s="9">
        <v>0</v>
      </c>
      <c r="O617" s="9">
        <v>0</v>
      </c>
      <c r="P617" s="85"/>
      <c r="Q617" s="9">
        <v>0</v>
      </c>
      <c r="R617" s="9">
        <v>0</v>
      </c>
      <c r="T617" s="37">
        <v>0</v>
      </c>
      <c r="U617" s="5">
        <v>0</v>
      </c>
      <c r="V617" s="315" t="s">
        <v>26</v>
      </c>
      <c r="W617" s="5">
        <v>0</v>
      </c>
      <c r="X617" s="5">
        <v>0</v>
      </c>
      <c r="Y617" s="67" t="s">
        <v>26</v>
      </c>
      <c r="Z617" s="59"/>
      <c r="AA617" s="59"/>
      <c r="AB617" s="59"/>
      <c r="AC617" s="59"/>
      <c r="AD617" s="59"/>
      <c r="AE617" s="59"/>
      <c r="AF617" s="9">
        <f t="shared" ref="AF617:AF619" si="102">H617+K617+N617+Q617+T617+W617</f>
        <v>1</v>
      </c>
      <c r="AG617" s="9">
        <f t="shared" ref="AG617:AG619" si="103">I617+L617+O617+R617+U617+X617</f>
        <v>1</v>
      </c>
      <c r="AH617" s="26">
        <f>AF617/AG617</f>
        <v>1</v>
      </c>
      <c r="AI617" s="26">
        <f>+AH617/F617</f>
        <v>1</v>
      </c>
      <c r="AJ617" s="9" t="s">
        <v>4072</v>
      </c>
    </row>
    <row r="618" spans="1:36" ht="15.75" hidden="1" customHeight="1" x14ac:dyDescent="0.25">
      <c r="A618" s="9">
        <v>646</v>
      </c>
      <c r="B618" s="9" t="s">
        <v>1098</v>
      </c>
      <c r="C618" s="9" t="s">
        <v>1098</v>
      </c>
      <c r="D618" s="9" t="s">
        <v>16</v>
      </c>
      <c r="E618" s="59" t="s">
        <v>3271</v>
      </c>
      <c r="F618" s="11">
        <v>1</v>
      </c>
      <c r="G618" s="9" t="s">
        <v>18</v>
      </c>
      <c r="H618" s="9">
        <v>0</v>
      </c>
      <c r="I618" s="9">
        <v>0</v>
      </c>
      <c r="J618" s="67"/>
      <c r="K618" s="9">
        <v>0</v>
      </c>
      <c r="L618" s="9">
        <v>0</v>
      </c>
      <c r="M618" s="84"/>
      <c r="N618" s="9">
        <v>0</v>
      </c>
      <c r="O618" s="9">
        <v>0</v>
      </c>
      <c r="P618" s="85"/>
      <c r="Q618" s="277">
        <v>1</v>
      </c>
      <c r="R618" s="9">
        <v>1</v>
      </c>
      <c r="S618" s="456" t="s">
        <v>3287</v>
      </c>
      <c r="T618" s="5">
        <v>0</v>
      </c>
      <c r="U618" s="5">
        <v>0</v>
      </c>
      <c r="V618" s="315" t="s">
        <v>26</v>
      </c>
      <c r="W618" s="5">
        <v>0</v>
      </c>
      <c r="X618" s="5">
        <v>0</v>
      </c>
      <c r="Y618" s="67" t="s">
        <v>26</v>
      </c>
      <c r="Z618" s="59"/>
      <c r="AA618" s="59"/>
      <c r="AB618" s="59"/>
      <c r="AC618" s="59"/>
      <c r="AD618" s="59"/>
      <c r="AE618" s="59"/>
      <c r="AF618" s="9">
        <f t="shared" si="102"/>
        <v>1</v>
      </c>
      <c r="AG618" s="9">
        <f t="shared" si="103"/>
        <v>1</v>
      </c>
      <c r="AH618" s="26">
        <f>AF618/AG618</f>
        <v>1</v>
      </c>
      <c r="AI618" s="26">
        <f>+AH618/F618</f>
        <v>1</v>
      </c>
      <c r="AJ618" s="9" t="s">
        <v>4072</v>
      </c>
    </row>
    <row r="619" spans="1:36" ht="15.75" hidden="1" customHeight="1" x14ac:dyDescent="0.25">
      <c r="A619" s="9">
        <v>647</v>
      </c>
      <c r="B619" s="9" t="s">
        <v>1098</v>
      </c>
      <c r="C619" s="9" t="s">
        <v>1098</v>
      </c>
      <c r="D619" s="9" t="s">
        <v>16</v>
      </c>
      <c r="E619" s="59" t="s">
        <v>3272</v>
      </c>
      <c r="F619" s="11">
        <v>1</v>
      </c>
      <c r="G619" s="9" t="s">
        <v>18</v>
      </c>
      <c r="H619" s="9">
        <v>0</v>
      </c>
      <c r="I619" s="9">
        <v>0</v>
      </c>
      <c r="J619" s="67"/>
      <c r="K619" s="9">
        <v>0</v>
      </c>
      <c r="L619" s="9">
        <v>0</v>
      </c>
      <c r="M619" s="84"/>
      <c r="N619" s="9">
        <v>0</v>
      </c>
      <c r="O619" s="9">
        <v>0</v>
      </c>
      <c r="P619" s="85"/>
      <c r="Q619" s="9">
        <v>0</v>
      </c>
      <c r="R619" s="9">
        <v>0</v>
      </c>
      <c r="T619" s="462">
        <v>0</v>
      </c>
      <c r="U619" s="471">
        <v>0</v>
      </c>
      <c r="V619" s="374" t="s">
        <v>26</v>
      </c>
      <c r="W619" s="471">
        <v>0</v>
      </c>
      <c r="X619" s="471">
        <v>0</v>
      </c>
      <c r="Y619" s="439" t="s">
        <v>26</v>
      </c>
      <c r="Z619" s="441"/>
      <c r="AA619" s="441"/>
      <c r="AB619" s="441"/>
      <c r="AC619" s="441"/>
      <c r="AD619" s="441"/>
      <c r="AE619" s="441"/>
      <c r="AF619" s="9">
        <f t="shared" si="102"/>
        <v>0</v>
      </c>
      <c r="AG619" s="9">
        <f t="shared" si="103"/>
        <v>0</v>
      </c>
      <c r="AH619" s="26" t="e">
        <f>AF619/AG619</f>
        <v>#DIV/0!</v>
      </c>
      <c r="AI619" s="26" t="e">
        <f>+AH619/F619</f>
        <v>#DIV/0!</v>
      </c>
      <c r="AJ619" s="9" t="s">
        <v>4071</v>
      </c>
    </row>
    <row r="671" spans="5:7" ht="30" customHeight="1" x14ac:dyDescent="0.25">
      <c r="E671" s="311"/>
      <c r="F671" s="7"/>
      <c r="G671" s="7"/>
    </row>
  </sheetData>
  <sheetProtection formatColumns="0" sort="0" autoFilter="0"/>
  <autoFilter ref="A3:AJ619">
    <filterColumn colId="1">
      <filters>
        <filter val="IJR"/>
      </filters>
    </filterColumn>
  </autoFilter>
  <mergeCells count="10">
    <mergeCell ref="AF2:AJ2"/>
    <mergeCell ref="W2:Y2"/>
    <mergeCell ref="Q2:S2"/>
    <mergeCell ref="A1:P1"/>
    <mergeCell ref="H2:J2"/>
    <mergeCell ref="K2:M2"/>
    <mergeCell ref="N2:P2"/>
    <mergeCell ref="T2:V2"/>
    <mergeCell ref="Z2:AB2"/>
    <mergeCell ref="AC2:AE2"/>
  </mergeCells>
  <conditionalFormatting sqref="Q155">
    <cfRule type="containsBlanks" dxfId="15" priority="23">
      <formula>LEN(TRIM(Q155))=0</formula>
    </cfRule>
  </conditionalFormatting>
  <conditionalFormatting sqref="Q144:R153 Q156:R164 Q165 Q166:R201 Q203:R212 Q213 Q214:R237">
    <cfRule type="containsBlanks" dxfId="14" priority="25">
      <formula>LEN(TRIM(Q144))=0</formula>
    </cfRule>
  </conditionalFormatting>
  <conditionalFormatting sqref="W144:X153">
    <cfRule type="containsBlanks" dxfId="13" priority="21">
      <formula>LEN(TRIM(W144))=0</formula>
    </cfRule>
  </conditionalFormatting>
  <conditionalFormatting sqref="W155:X158 W160:X161 W163:X163 W165:X170">
    <cfRule type="containsBlanks" dxfId="12" priority="20">
      <formula>LEN(TRIM(W155))=0</formula>
    </cfRule>
  </conditionalFormatting>
  <conditionalFormatting sqref="W172:X173">
    <cfRule type="containsBlanks" dxfId="11" priority="19">
      <formula>LEN(TRIM(W172))=0</formula>
    </cfRule>
  </conditionalFormatting>
  <conditionalFormatting sqref="W187:X237">
    <cfRule type="containsBlanks" dxfId="10" priority="15">
      <formula>LEN(TRIM(W187))=0</formula>
    </cfRule>
  </conditionalFormatting>
  <conditionalFormatting sqref="AG584">
    <cfRule type="containsText" dxfId="9" priority="1" operator="containsText" text="*2">
      <formula>NOT(ISERROR(SEARCH("*2",AG584)))</formula>
    </cfRule>
    <cfRule type="containsText" dxfId="8" priority="2" operator="containsText" text="*1">
      <formula>NOT(ISERROR(SEARCH("*1",AG584)))</formula>
    </cfRule>
    <cfRule type="containsText" dxfId="7" priority="3" operator="containsText" text="En Riesgo">
      <formula>NOT(ISERROR(SEARCH("En Riesgo",AG584)))</formula>
    </cfRule>
    <cfRule type="containsText" dxfId="6" priority="4" operator="containsText" text="En Progreso">
      <formula>NOT(ISERROR(SEARCH("En Progreso",AG584)))</formula>
    </cfRule>
    <cfRule type="containsText" dxfId="5" priority="5" operator="containsText" text="Aceptable">
      <formula>NOT(ISERROR(SEARCH("Aceptable",AG584)))</formula>
    </cfRule>
  </conditionalFormatting>
  <conditionalFormatting sqref="AJ4:AJ619">
    <cfRule type="containsText" dxfId="4" priority="6" operator="containsText" text="*2">
      <formula>NOT(ISERROR(SEARCH("*2",AJ4)))</formula>
    </cfRule>
    <cfRule type="containsText" dxfId="3" priority="7" operator="containsText" text="*1">
      <formula>NOT(ISERROR(SEARCH("*1",AJ4)))</formula>
    </cfRule>
    <cfRule type="containsText" dxfId="2" priority="8" operator="containsText" text="En Riesgo">
      <formula>NOT(ISERROR(SEARCH("En Riesgo",AJ4)))</formula>
    </cfRule>
    <cfRule type="containsText" dxfId="1" priority="9" operator="containsText" text="En Progreso">
      <formula>NOT(ISERROR(SEARCH("En Progreso",AJ4)))</formula>
    </cfRule>
    <cfRule type="containsText" dxfId="0" priority="10" operator="containsText" text="Aceptable">
      <formula>NOT(ISERROR(SEARCH("Aceptable",AJ4)))</formula>
    </cfRule>
  </conditionalFormatting>
  <pageMargins left="0.25" right="0.25" top="0.75" bottom="0.75" header="0.3" footer="0.3"/>
  <pageSetup scale="25"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PP</vt:lpstr>
      <vt:lpstr>POA</vt:lpstr>
      <vt:lpstr>PP!Área_de_impresión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Myriam Hidekel Lima Vazquez</dc:creator>
  <cp:lastModifiedBy>PROYECTOS</cp:lastModifiedBy>
  <cp:lastPrinted>2023-08-11T18:24:46Z</cp:lastPrinted>
  <dcterms:created xsi:type="dcterms:W3CDTF">2023-03-15T22:34:58Z</dcterms:created>
  <dcterms:modified xsi:type="dcterms:W3CDTF">2023-09-28T17:22:01Z</dcterms:modified>
</cp:coreProperties>
</file>