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riam.lima\Desktop\EST DIC\"/>
    </mc:Choice>
  </mc:AlternateContent>
  <bookViews>
    <workbookView xWindow="0" yWindow="0" windowWidth="20490" windowHeight="7500"/>
  </bookViews>
  <sheets>
    <sheet name="Hoja1" sheetId="1" r:id="rId1"/>
  </sheets>
  <definedNames>
    <definedName name="_xlnm.Print_Area" localSheetId="0">Hoja1!$D$3:$AQ$15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1" i="1" l="1"/>
  <c r="AP9" i="1"/>
  <c r="AP8" i="1"/>
  <c r="AP7" i="1"/>
  <c r="AP6" i="1"/>
  <c r="AO14" i="1" l="1"/>
  <c r="AO12" i="1"/>
  <c r="AO11" i="1"/>
  <c r="AO6" i="1"/>
  <c r="AO7" i="1"/>
  <c r="AO8" i="1"/>
  <c r="AN14" i="1" l="1"/>
  <c r="AN13" i="1"/>
  <c r="AN11" i="1"/>
  <c r="AM12" i="1" l="1"/>
  <c r="AM14" i="1"/>
  <c r="AM15" i="1"/>
  <c r="AM11" i="1" l="1"/>
  <c r="AL12" i="1" l="1"/>
  <c r="AL14" i="1"/>
  <c r="AL11" i="1"/>
  <c r="AK12" i="1" l="1"/>
  <c r="AK14" i="1"/>
  <c r="AK11" i="1"/>
  <c r="AJ12" i="1" l="1"/>
  <c r="AJ14" i="1"/>
  <c r="AJ11" i="1"/>
  <c r="AI12" i="1"/>
  <c r="AI11" i="1"/>
  <c r="AH12" i="1"/>
  <c r="AH11" i="1"/>
  <c r="AG12" i="1" l="1"/>
  <c r="AG11" i="1"/>
  <c r="AF14" i="1" l="1"/>
  <c r="AF12" i="1"/>
  <c r="AF11" i="1"/>
  <c r="AE11" i="1"/>
  <c r="AQ16" i="1" l="1"/>
  <c r="AQ15" i="1"/>
  <c r="AQ14" i="1"/>
  <c r="AQ13" i="1"/>
  <c r="AQ12" i="1"/>
  <c r="AQ11" i="1"/>
  <c r="AQ10" i="1"/>
  <c r="AQ9" i="1"/>
  <c r="AQ8" i="1"/>
  <c r="AQ7" i="1"/>
  <c r="AQ6" i="1"/>
  <c r="AQ5" i="1"/>
  <c r="AQ4" i="1"/>
  <c r="AD16" i="1" l="1"/>
  <c r="AD15" i="1"/>
  <c r="AD14" i="1"/>
  <c r="AD13" i="1"/>
  <c r="AD12" i="1"/>
  <c r="AD11" i="1"/>
  <c r="AD10" i="1"/>
  <c r="AD9" i="1"/>
  <c r="AD8" i="1"/>
  <c r="AD7" i="1"/>
  <c r="AD6" i="1"/>
  <c r="AD5" i="1"/>
  <c r="AD4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</calcChain>
</file>

<file path=xl/sharedStrings.xml><?xml version="1.0" encoding="utf-8"?>
<sst xmlns="http://schemas.openxmlformats.org/spreadsheetml/2006/main" count="100" uniqueCount="65">
  <si>
    <t>No.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</si>
  <si>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</si>
  <si>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</si>
  <si>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</si>
  <si>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</si>
  <si>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</si>
  <si>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</si>
  <si>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</si>
  <si>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</si>
  <si>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</si>
  <si>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</si>
  <si>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</si>
  <si>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</si>
  <si>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Tema</t>
  </si>
  <si>
    <t>Actividades Institucionales</t>
  </si>
  <si>
    <t>Cantidad de actividades institucionales cubiertas</t>
  </si>
  <si>
    <t>Atención de Quejas</t>
  </si>
  <si>
    <t>Cantidad de quejas atendidas en prensa y radio</t>
  </si>
  <si>
    <t>Solicitudes de Servicios Municipales</t>
  </si>
  <si>
    <t>Solicitudes recibidas en CAM Palacio Municipal</t>
  </si>
  <si>
    <t>Solicitudes recibidas en CAM Parque Tucán</t>
  </si>
  <si>
    <t>Solicitudes recibidas en CAM Garza Sada</t>
  </si>
  <si>
    <t>Solicitudes recibidas en CAM Parque Aztlán</t>
  </si>
  <si>
    <t>Solicitudes recibidas en  CAM Alamey</t>
  </si>
  <si>
    <t>Solicitudes recibidas en otras Dependencias</t>
  </si>
  <si>
    <t>Orientaciones Externas</t>
  </si>
  <si>
    <t>Orientaciones externas atendidas en CAM Palacio Municipal</t>
  </si>
  <si>
    <t>Orientaciones externas atendidas en CAM Parque Tucán</t>
  </si>
  <si>
    <t>Orientaciones externas atendidas en CAM Garza Sada</t>
  </si>
  <si>
    <t>Orientaciones externas atendidas en CAM Parque Aztlán</t>
  </si>
  <si>
    <t>Orientaciones externas atendidas en CAM Alamey</t>
  </si>
  <si>
    <t>Dirección</t>
  </si>
  <si>
    <t>De Comunicación</t>
  </si>
  <si>
    <t>De Atención Ciudadana</t>
  </si>
  <si>
    <t>Nombre del indicador/variable</t>
  </si>
  <si>
    <t>NA</t>
  </si>
  <si>
    <t>Total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</si>
  <si>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</si>
  <si>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</si>
  <si>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</si>
  <si>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</si>
  <si>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</si>
  <si>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</si>
  <si>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</si>
  <si>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</si>
  <si>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</si>
  <si>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</si>
  <si>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</si>
  <si>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</si>
  <si>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</si>
  <si>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</si>
  <si>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</si>
  <si>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</si>
  <si>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</si>
  <si>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</si>
  <si>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</si>
  <si>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</si>
  <si>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</si>
  <si>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</si>
  <si>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</si>
  <si>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</si>
  <si>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</si>
  <si>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</si>
  <si>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Secretaría Ejecutiva
Tabla Estadística 2024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</si>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</sst>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rgb="FF002060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9" fontId="1" fillId="2" borderId="0" xfId="0" applyNumberFormat="1" applyFont="1" applyFill="1" applyAlignment="1">
      <alignment vertical="center"/>
    </xf>
    <xf numFmtId="0" fontId="0" fillId="6" borderId="1" xfId="0" applyFill="1" applyBorder="1" applyAlignment="1">
      <alignment horizontal="center" vertical="center"/>
    </xf>
    <xf numFmtId="49" fontId="5" fillId="5" borderId="0" xfId="0" applyNumberFormat="1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200650</xdr:colOff>
      <xdr:row>1</xdr:row>
      <xdr:rowOff>333375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0" y="66675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6"/>
  <sheetViews>
    <sheetView showGridLines="0" tabSelected="1" topLeftCell="C1" zoomScale="90" zoomScaleNormal="90" workbookViewId="0">
      <pane ySplit="3" topLeftCell="A4" activePane="bottomLeft" state="frozen"/>
      <selection pane="bottomLeft" activeCell="AQ17" sqref="AQ17"/>
    </sheetView>
  </sheetViews>
  <sheetFormatPr baseColWidth="10" defaultColWidth="11.42578125" defaultRowHeight="15" x14ac:dyDescent="0.25"/>
  <cols>
    <col min="1" max="1" width="6.5703125" customWidth="1"/>
    <col min="2" max="2" width="12.85546875" customWidth="1"/>
    <col min="3" max="3" width="19.85546875" customWidth="1"/>
    <col min="4" max="4" width="31.42578125" customWidth="1"/>
    <col min="5" max="16" width="7.85546875" style="7" hidden="1" customWidth="1"/>
    <col min="17" max="17" width="8.7109375" hidden="1" customWidth="1"/>
    <col min="18" max="29" width="11.140625" style="7" hidden="1" customWidth="1"/>
    <col min="30" max="30" width="11.140625" hidden="1" customWidth="1"/>
    <col min="31" max="40" width="11.140625" customWidth="1"/>
    <col min="41" max="42" width="11.42578125" customWidth="1"/>
  </cols>
  <sheetData>
    <row r="1" spans="1:43" s="3" customFormat="1" ht="29.25" customHeight="1" x14ac:dyDescent="0.25">
      <c r="A1" s="14" t="s">
        <v>63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</row>
    <row r="2" spans="1:43" s="3" customFormat="1" ht="29.2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</row>
    <row r="3" spans="1:43" ht="58.5" customHeight="1" x14ac:dyDescent="0.25">
      <c r="A3" s="1" t="s">
        <v>0</v>
      </c>
      <c r="B3" s="1" t="s">
        <v>31</v>
      </c>
      <c r="C3" s="1" t="s">
        <v>13</v>
      </c>
      <c r="D3" s="13" t="s">
        <v>34</v>
      </c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7</v>
      </c>
      <c r="L3" s="8" t="s">
        <v>8</v>
      </c>
      <c r="M3" s="8" t="s">
        <v>9</v>
      </c>
      <c r="N3" s="8" t="s">
        <v>10</v>
      </c>
      <c r="O3" s="8" t="s">
        <v>11</v>
      </c>
      <c r="P3" s="8" t="s">
        <v>12</v>
      </c>
      <c r="Q3" s="1" t="s">
        <v>36</v>
      </c>
      <c r="R3" s="10" t="s">
        <v>37</v>
      </c>
      <c r="S3" s="10" t="s">
        <v>38</v>
      </c>
      <c r="T3" s="10" t="s">
        <v>39</v>
      </c>
      <c r="U3" s="10" t="s">
        <v>40</v>
      </c>
      <c r="V3" s="10" t="s">
        <v>41</v>
      </c>
      <c r="W3" s="10" t="s">
        <v>42</v>
      </c>
      <c r="X3" s="10" t="s">
        <v>43</v>
      </c>
      <c r="Y3" s="10" t="s">
        <v>44</v>
      </c>
      <c r="Z3" s="10" t="s">
        <v>45</v>
      </c>
      <c r="AA3" s="10" t="s">
        <v>46</v>
      </c>
      <c r="AB3" s="10" t="s">
        <v>47</v>
      </c>
      <c r="AC3" s="10" t="s">
        <v>48</v>
      </c>
      <c r="AD3" s="11" t="s">
        <v>49</v>
      </c>
      <c r="AE3" s="12" t="s">
        <v>50</v>
      </c>
      <c r="AF3" s="12" t="s">
        <v>51</v>
      </c>
      <c r="AG3" s="12" t="s">
        <v>52</v>
      </c>
      <c r="AH3" s="12" t="s">
        <v>53</v>
      </c>
      <c r="AI3" s="12" t="s">
        <v>54</v>
      </c>
      <c r="AJ3" s="12" t="s">
        <v>55</v>
      </c>
      <c r="AK3" s="12" t="s">
        <v>56</v>
      </c>
      <c r="AL3" s="12" t="s">
        <v>57</v>
      </c>
      <c r="AM3" s="12" t="s">
        <v>58</v>
      </c>
      <c r="AN3" s="12" t="s">
        <v>59</v>
      </c>
      <c r="AO3" s="12" t="s">
        <v>60</v>
      </c>
      <c r="AP3" s="12" t="s">
        <v>61</v>
      </c>
      <c r="AQ3" s="13" t="s">
        <v>62</v>
      </c>
    </row>
    <row r="4" spans="1:43" ht="34.5" customHeight="1" x14ac:dyDescent="0.25">
      <c r="A4" s="4">
        <v>1</v>
      </c>
      <c r="B4" s="6" t="s">
        <v>32</v>
      </c>
      <c r="C4" s="6" t="s">
        <v>14</v>
      </c>
      <c r="D4" s="5" t="s">
        <v>15</v>
      </c>
      <c r="E4" s="2">
        <v>66</v>
      </c>
      <c r="F4" s="2">
        <v>33</v>
      </c>
      <c r="G4" s="2">
        <v>46</v>
      </c>
      <c r="H4" s="2">
        <v>51</v>
      </c>
      <c r="I4" s="2">
        <v>68</v>
      </c>
      <c r="J4" s="2">
        <v>68</v>
      </c>
      <c r="K4" s="2">
        <v>70</v>
      </c>
      <c r="L4" s="2">
        <v>85</v>
      </c>
      <c r="M4" s="2">
        <v>65</v>
      </c>
      <c r="N4" s="2">
        <v>59</v>
      </c>
      <c r="O4" s="2">
        <v>70</v>
      </c>
      <c r="P4" s="2">
        <v>67</v>
      </c>
      <c r="Q4" s="9">
        <f t="shared" ref="Q4:Q16" si="0">SUM(E4:P4)</f>
        <v>748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9">
        <f t="shared" ref="AD4:AD16" si="1">SUM(R4:AC4)</f>
        <v>0</v>
      </c>
      <c r="AE4" s="2">
        <v>46</v>
      </c>
      <c r="AF4" s="2">
        <v>52</v>
      </c>
      <c r="AG4" s="15">
        <v>21</v>
      </c>
      <c r="AH4" s="15">
        <v>21</v>
      </c>
      <c r="AI4" s="15">
        <v>29</v>
      </c>
      <c r="AJ4" s="15">
        <v>61</v>
      </c>
      <c r="AK4" s="15">
        <v>56</v>
      </c>
      <c r="AL4" s="15">
        <v>49</v>
      </c>
      <c r="AM4" s="15">
        <v>30</v>
      </c>
      <c r="AN4" s="15">
        <v>57</v>
      </c>
      <c r="AO4" s="15">
        <v>87</v>
      </c>
      <c r="AP4" s="15">
        <v>57</v>
      </c>
      <c r="AQ4" s="9">
        <f>SUM(AE4:AP4)</f>
        <v>566</v>
      </c>
    </row>
    <row r="5" spans="1:43" ht="34.5" customHeight="1" x14ac:dyDescent="0.25">
      <c r="A5" s="4">
        <v>2</v>
      </c>
      <c r="B5" s="6" t="s">
        <v>32</v>
      </c>
      <c r="C5" s="6" t="s">
        <v>16</v>
      </c>
      <c r="D5" s="5" t="s">
        <v>17</v>
      </c>
      <c r="E5" s="2">
        <v>7</v>
      </c>
      <c r="F5" s="2">
        <v>9</v>
      </c>
      <c r="G5" s="2">
        <v>8</v>
      </c>
      <c r="H5" s="2">
        <v>0</v>
      </c>
      <c r="I5" s="2">
        <v>8</v>
      </c>
      <c r="J5" s="2">
        <v>1</v>
      </c>
      <c r="K5" s="2">
        <v>7</v>
      </c>
      <c r="L5" s="2" t="s">
        <v>35</v>
      </c>
      <c r="M5" s="2" t="s">
        <v>35</v>
      </c>
      <c r="N5" s="2" t="s">
        <v>35</v>
      </c>
      <c r="O5" s="2" t="s">
        <v>35</v>
      </c>
      <c r="P5" s="2" t="s">
        <v>35</v>
      </c>
      <c r="Q5" s="9">
        <f t="shared" si="0"/>
        <v>40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9">
        <f t="shared" si="1"/>
        <v>0</v>
      </c>
      <c r="AE5" s="2" t="s">
        <v>64</v>
      </c>
      <c r="AF5" s="2" t="s">
        <v>64</v>
      </c>
      <c r="AG5" s="2" t="s">
        <v>64</v>
      </c>
      <c r="AH5" s="2" t="s">
        <v>64</v>
      </c>
      <c r="AI5" s="2" t="s">
        <v>64</v>
      </c>
      <c r="AJ5" s="2" t="s">
        <v>64</v>
      </c>
      <c r="AK5" s="2" t="s">
        <v>64</v>
      </c>
      <c r="AL5" s="2" t="s">
        <v>64</v>
      </c>
      <c r="AM5" s="2" t="s">
        <v>64</v>
      </c>
      <c r="AN5" s="2" t="s">
        <v>64</v>
      </c>
      <c r="AO5" s="2" t="s">
        <v>64</v>
      </c>
      <c r="AP5" s="2" t="s">
        <v>64</v>
      </c>
      <c r="AQ5" s="9">
        <f>SUM(AE5:AP5)</f>
        <v>0</v>
      </c>
    </row>
    <row r="6" spans="1:43" ht="34.5" customHeight="1" x14ac:dyDescent="0.25">
      <c r="A6" s="4">
        <v>3</v>
      </c>
      <c r="B6" s="6" t="s">
        <v>33</v>
      </c>
      <c r="C6" s="6" t="s">
        <v>18</v>
      </c>
      <c r="D6" s="5" t="s">
        <v>19</v>
      </c>
      <c r="E6" s="2">
        <v>701</v>
      </c>
      <c r="F6" s="2">
        <v>1131</v>
      </c>
      <c r="G6" s="2">
        <v>975</v>
      </c>
      <c r="H6" s="2">
        <v>661</v>
      </c>
      <c r="I6" s="2">
        <v>670</v>
      </c>
      <c r="J6" s="2">
        <v>410</v>
      </c>
      <c r="K6" s="2">
        <v>228</v>
      </c>
      <c r="L6" s="2">
        <v>195</v>
      </c>
      <c r="M6" s="2">
        <v>239</v>
      </c>
      <c r="N6" s="2">
        <v>235</v>
      </c>
      <c r="O6" s="2">
        <v>243</v>
      </c>
      <c r="P6" s="2">
        <v>148</v>
      </c>
      <c r="Q6" s="9">
        <f t="shared" si="0"/>
        <v>5836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9">
        <f t="shared" si="1"/>
        <v>0</v>
      </c>
      <c r="AE6" s="2">
        <v>176</v>
      </c>
      <c r="AF6" s="2">
        <v>93</v>
      </c>
      <c r="AG6" s="2">
        <v>67</v>
      </c>
      <c r="AH6" s="2">
        <v>83</v>
      </c>
      <c r="AI6" s="2">
        <v>76</v>
      </c>
      <c r="AJ6" s="2">
        <v>82</v>
      </c>
      <c r="AK6" s="2">
        <v>160</v>
      </c>
      <c r="AL6" s="2">
        <v>98</v>
      </c>
      <c r="AM6" s="2">
        <v>98</v>
      </c>
      <c r="AN6" s="2">
        <v>565</v>
      </c>
      <c r="AO6" s="2">
        <f>153+291</f>
        <v>444</v>
      </c>
      <c r="AP6" s="2">
        <f>160+55</f>
        <v>215</v>
      </c>
      <c r="AQ6" s="9">
        <f t="shared" ref="AQ6" si="2">SUM(AE6:AP6)</f>
        <v>2157</v>
      </c>
    </row>
    <row r="7" spans="1:43" ht="34.5" customHeight="1" x14ac:dyDescent="0.25">
      <c r="A7" s="4">
        <v>4</v>
      </c>
      <c r="B7" s="6" t="s">
        <v>33</v>
      </c>
      <c r="C7" s="6" t="s">
        <v>18</v>
      </c>
      <c r="D7" s="5" t="s">
        <v>20</v>
      </c>
      <c r="E7" s="2">
        <v>170</v>
      </c>
      <c r="F7" s="2">
        <v>329</v>
      </c>
      <c r="G7" s="2">
        <v>269</v>
      </c>
      <c r="H7" s="2">
        <v>171</v>
      </c>
      <c r="I7" s="2">
        <v>201</v>
      </c>
      <c r="J7" s="2">
        <v>64</v>
      </c>
      <c r="K7" s="2">
        <v>49</v>
      </c>
      <c r="L7" s="2">
        <v>55</v>
      </c>
      <c r="M7" s="2">
        <v>78</v>
      </c>
      <c r="N7" s="2">
        <v>68</v>
      </c>
      <c r="O7" s="2">
        <v>92</v>
      </c>
      <c r="P7" s="2">
        <v>35</v>
      </c>
      <c r="Q7" s="9">
        <f t="shared" si="0"/>
        <v>1581</v>
      </c>
      <c r="R7" s="2">
        <v>70</v>
      </c>
      <c r="S7" s="2">
        <v>26</v>
      </c>
      <c r="T7" s="2">
        <v>62</v>
      </c>
      <c r="U7" s="2">
        <v>89</v>
      </c>
      <c r="V7" s="2">
        <v>184</v>
      </c>
      <c r="W7" s="2">
        <v>171</v>
      </c>
      <c r="X7" s="2">
        <v>107</v>
      </c>
      <c r="Y7" s="2">
        <v>92</v>
      </c>
      <c r="Z7" s="2">
        <v>87</v>
      </c>
      <c r="AA7" s="2">
        <v>86</v>
      </c>
      <c r="AB7" s="2">
        <v>113</v>
      </c>
      <c r="AC7" s="2">
        <v>77</v>
      </c>
      <c r="AD7" s="9">
        <f t="shared" si="1"/>
        <v>1164</v>
      </c>
      <c r="AE7" s="2">
        <v>86</v>
      </c>
      <c r="AF7" s="2">
        <v>110</v>
      </c>
      <c r="AG7" s="2">
        <v>49</v>
      </c>
      <c r="AH7" s="2">
        <v>91</v>
      </c>
      <c r="AI7" s="2">
        <v>69</v>
      </c>
      <c r="AJ7" s="2">
        <v>67</v>
      </c>
      <c r="AK7" s="2">
        <v>55</v>
      </c>
      <c r="AL7" s="2">
        <v>78</v>
      </c>
      <c r="AM7" s="2">
        <v>87</v>
      </c>
      <c r="AN7" s="2">
        <v>177</v>
      </c>
      <c r="AO7" s="2">
        <f>65+262</f>
        <v>327</v>
      </c>
      <c r="AP7" s="2">
        <f>55+23</f>
        <v>78</v>
      </c>
      <c r="AQ7" s="9">
        <f t="shared" ref="AQ7:AQ16" si="3">SUM(AE7:AP7)</f>
        <v>1274</v>
      </c>
    </row>
    <row r="8" spans="1:43" ht="34.5" customHeight="1" x14ac:dyDescent="0.25">
      <c r="A8" s="4">
        <v>5</v>
      </c>
      <c r="B8" s="6" t="s">
        <v>33</v>
      </c>
      <c r="C8" s="6" t="s">
        <v>18</v>
      </c>
      <c r="D8" s="5" t="s">
        <v>21</v>
      </c>
      <c r="E8" s="2">
        <v>331</v>
      </c>
      <c r="F8" s="2">
        <v>477</v>
      </c>
      <c r="G8" s="2">
        <v>458</v>
      </c>
      <c r="H8" s="2">
        <v>246</v>
      </c>
      <c r="I8" s="2">
        <v>144</v>
      </c>
      <c r="J8" s="2">
        <v>93</v>
      </c>
      <c r="K8" s="2">
        <v>11</v>
      </c>
      <c r="L8" s="2">
        <v>3</v>
      </c>
      <c r="M8" s="2">
        <v>13</v>
      </c>
      <c r="N8" s="2">
        <v>7</v>
      </c>
      <c r="O8" s="2">
        <v>18</v>
      </c>
      <c r="P8" s="2">
        <v>25</v>
      </c>
      <c r="Q8" s="9">
        <f t="shared" si="0"/>
        <v>1826</v>
      </c>
      <c r="R8" s="2">
        <v>46</v>
      </c>
      <c r="S8" s="2">
        <v>41</v>
      </c>
      <c r="T8" s="2">
        <v>43</v>
      </c>
      <c r="U8" s="2">
        <v>31</v>
      </c>
      <c r="V8" s="2">
        <v>56</v>
      </c>
      <c r="W8" s="2">
        <v>48</v>
      </c>
      <c r="X8" s="2">
        <v>67</v>
      </c>
      <c r="Y8" s="2">
        <v>72</v>
      </c>
      <c r="Z8" s="2">
        <v>69</v>
      </c>
      <c r="AA8" s="2">
        <v>50</v>
      </c>
      <c r="AB8" s="2">
        <v>28</v>
      </c>
      <c r="AC8" s="2">
        <v>29</v>
      </c>
      <c r="AD8" s="9">
        <f t="shared" si="1"/>
        <v>580</v>
      </c>
      <c r="AE8" s="2">
        <v>25</v>
      </c>
      <c r="AF8" s="2">
        <v>58</v>
      </c>
      <c r="AG8" s="2">
        <v>25</v>
      </c>
      <c r="AH8" s="2">
        <v>41</v>
      </c>
      <c r="AI8" s="2">
        <v>25</v>
      </c>
      <c r="AJ8" s="2">
        <v>41</v>
      </c>
      <c r="AK8" s="2">
        <v>49</v>
      </c>
      <c r="AL8" s="2">
        <v>35</v>
      </c>
      <c r="AM8" s="2">
        <v>36</v>
      </c>
      <c r="AN8" s="2">
        <v>112</v>
      </c>
      <c r="AO8" s="2">
        <f>75+98</f>
        <v>173</v>
      </c>
      <c r="AP8" s="2">
        <f>23+4</f>
        <v>27</v>
      </c>
      <c r="AQ8" s="9">
        <f t="shared" si="3"/>
        <v>647</v>
      </c>
    </row>
    <row r="9" spans="1:43" ht="34.5" customHeight="1" x14ac:dyDescent="0.25">
      <c r="A9" s="4">
        <v>6</v>
      </c>
      <c r="B9" s="6" t="s">
        <v>33</v>
      </c>
      <c r="C9" s="6" t="s">
        <v>18</v>
      </c>
      <c r="D9" s="5" t="s">
        <v>22</v>
      </c>
      <c r="E9" s="2">
        <v>884</v>
      </c>
      <c r="F9" s="2">
        <v>1500</v>
      </c>
      <c r="G9" s="2">
        <v>1233</v>
      </c>
      <c r="H9" s="2">
        <v>686</v>
      </c>
      <c r="I9" s="2">
        <v>1003</v>
      </c>
      <c r="J9" s="2">
        <v>520</v>
      </c>
      <c r="K9" s="2">
        <v>4</v>
      </c>
      <c r="L9" s="2">
        <v>411</v>
      </c>
      <c r="M9" s="2">
        <v>567</v>
      </c>
      <c r="N9" s="2">
        <v>469</v>
      </c>
      <c r="O9" s="2">
        <v>574</v>
      </c>
      <c r="P9" s="2">
        <v>280</v>
      </c>
      <c r="Q9" s="9">
        <f t="shared" si="0"/>
        <v>8131</v>
      </c>
      <c r="R9" s="2">
        <v>303</v>
      </c>
      <c r="S9" s="2">
        <v>53</v>
      </c>
      <c r="T9" s="2">
        <v>124</v>
      </c>
      <c r="U9" s="2">
        <v>74</v>
      </c>
      <c r="V9" s="2">
        <v>163</v>
      </c>
      <c r="W9" s="2">
        <v>155</v>
      </c>
      <c r="X9" s="2">
        <v>84</v>
      </c>
      <c r="Y9" s="2">
        <v>128</v>
      </c>
      <c r="Z9" s="2">
        <v>126</v>
      </c>
      <c r="AA9" s="2">
        <v>107</v>
      </c>
      <c r="AB9" s="2">
        <v>94</v>
      </c>
      <c r="AC9" s="2">
        <v>65</v>
      </c>
      <c r="AD9" s="9">
        <f t="shared" si="1"/>
        <v>1476</v>
      </c>
      <c r="AE9" s="2">
        <v>69</v>
      </c>
      <c r="AF9" s="2">
        <v>51</v>
      </c>
      <c r="AG9" s="2">
        <v>24</v>
      </c>
      <c r="AH9" s="2">
        <v>54</v>
      </c>
      <c r="AI9" s="2">
        <v>34</v>
      </c>
      <c r="AJ9" s="2">
        <v>37</v>
      </c>
      <c r="AK9" s="2">
        <v>67</v>
      </c>
      <c r="AL9" s="2">
        <v>54</v>
      </c>
      <c r="AM9" s="2">
        <v>63</v>
      </c>
      <c r="AN9" s="2">
        <v>216</v>
      </c>
      <c r="AO9" s="2">
        <v>398</v>
      </c>
      <c r="AP9" s="2">
        <f>72+34</f>
        <v>106</v>
      </c>
      <c r="AQ9" s="9">
        <f t="shared" si="3"/>
        <v>1173</v>
      </c>
    </row>
    <row r="10" spans="1:43" ht="34.5" customHeight="1" x14ac:dyDescent="0.25">
      <c r="A10" s="4">
        <v>7</v>
      </c>
      <c r="B10" s="6" t="s">
        <v>33</v>
      </c>
      <c r="C10" s="6" t="s">
        <v>18</v>
      </c>
      <c r="D10" s="5" t="s">
        <v>23</v>
      </c>
      <c r="E10" s="2">
        <v>514</v>
      </c>
      <c r="F10" s="2">
        <v>472</v>
      </c>
      <c r="G10" s="2">
        <v>361</v>
      </c>
      <c r="H10" s="2">
        <v>347</v>
      </c>
      <c r="I10" s="2">
        <v>116</v>
      </c>
      <c r="J10" s="2">
        <v>1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9">
        <f t="shared" si="0"/>
        <v>1811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9">
        <f t="shared" si="1"/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9">
        <f t="shared" si="3"/>
        <v>0</v>
      </c>
    </row>
    <row r="11" spans="1:43" ht="34.5" customHeight="1" x14ac:dyDescent="0.25">
      <c r="A11" s="4">
        <v>8</v>
      </c>
      <c r="B11" s="6" t="s">
        <v>33</v>
      </c>
      <c r="C11" s="6" t="s">
        <v>18</v>
      </c>
      <c r="D11" s="5" t="s">
        <v>24</v>
      </c>
      <c r="E11" s="2">
        <v>2449</v>
      </c>
      <c r="F11" s="2">
        <v>2912</v>
      </c>
      <c r="G11" s="2">
        <v>4415</v>
      </c>
      <c r="H11" s="2">
        <v>2057</v>
      </c>
      <c r="I11" s="2">
        <v>3066</v>
      </c>
      <c r="J11" s="2">
        <v>9759</v>
      </c>
      <c r="K11" s="2">
        <v>10004</v>
      </c>
      <c r="L11" s="2">
        <v>10111</v>
      </c>
      <c r="M11" s="2">
        <v>10679</v>
      </c>
      <c r="N11" s="2">
        <v>12670</v>
      </c>
      <c r="O11" s="2">
        <v>10025</v>
      </c>
      <c r="P11" s="2">
        <v>6010</v>
      </c>
      <c r="Q11" s="9">
        <f t="shared" si="0"/>
        <v>84157</v>
      </c>
      <c r="R11" s="2">
        <v>9202</v>
      </c>
      <c r="S11" s="2">
        <v>8845</v>
      </c>
      <c r="T11" s="2">
        <v>10491</v>
      </c>
      <c r="U11" s="2">
        <v>9193</v>
      </c>
      <c r="V11" s="2">
        <v>12617</v>
      </c>
      <c r="W11" s="2">
        <v>13247</v>
      </c>
      <c r="X11" s="2">
        <v>11822</v>
      </c>
      <c r="Y11" s="2">
        <v>10923</v>
      </c>
      <c r="Z11" s="2">
        <v>10413</v>
      </c>
      <c r="AA11" s="2">
        <v>13843</v>
      </c>
      <c r="AB11" s="2">
        <v>11165</v>
      </c>
      <c r="AC11" s="2">
        <v>8905</v>
      </c>
      <c r="AD11" s="9">
        <f t="shared" si="1"/>
        <v>130666</v>
      </c>
      <c r="AE11" s="2">
        <f>10625-AE6-AE7-AE8-AE9</f>
        <v>10269</v>
      </c>
      <c r="AF11" s="2">
        <f>11247-AF6-AF7-AF8-AF9</f>
        <v>10935</v>
      </c>
      <c r="AG11" s="2">
        <f>9108-AG6-AG7-AG8-AG9-AG10</f>
        <v>8943</v>
      </c>
      <c r="AH11" s="2">
        <f>10646-AH6-AH7-AH9-AH8-AH10</f>
        <v>10377</v>
      </c>
      <c r="AI11" s="2">
        <f>10235-AI6-AI7-AI9-AI8-AI10</f>
        <v>10031</v>
      </c>
      <c r="AJ11" s="2">
        <f>12431-AJ10-AJ9-AJ8-AJ7-AJ6</f>
        <v>12204</v>
      </c>
      <c r="AK11" s="2">
        <f>16398-AK10-AK9-AK8-AK7-AK6</f>
        <v>16067</v>
      </c>
      <c r="AL11" s="2">
        <f>12140-AL10-AL9-AL8-AL7-AL6</f>
        <v>11875</v>
      </c>
      <c r="AM11" s="2">
        <f>11718-AM10-AM9-AM8-AM7-AM6</f>
        <v>11434</v>
      </c>
      <c r="AN11" s="2">
        <f>15216-AN10-AN9-AN8-AN7-AN6</f>
        <v>14146</v>
      </c>
      <c r="AO11" s="2">
        <f>13806-AO6-AO7-AO8-AO9-AO10</f>
        <v>12464</v>
      </c>
      <c r="AP11" s="2">
        <f>8552+AP6-AP7-AP8-AP9-AP10</f>
        <v>8556</v>
      </c>
      <c r="AQ11" s="9">
        <f t="shared" si="3"/>
        <v>137301</v>
      </c>
    </row>
    <row r="12" spans="1:43" ht="54" customHeight="1" x14ac:dyDescent="0.25">
      <c r="A12" s="4">
        <v>9</v>
      </c>
      <c r="B12" s="6" t="s">
        <v>33</v>
      </c>
      <c r="C12" s="6" t="s">
        <v>25</v>
      </c>
      <c r="D12" s="5" t="s">
        <v>26</v>
      </c>
      <c r="E12" s="2">
        <v>2457</v>
      </c>
      <c r="F12" s="2">
        <v>2733</v>
      </c>
      <c r="G12" s="2">
        <v>3124</v>
      </c>
      <c r="H12" s="2">
        <v>1704</v>
      </c>
      <c r="I12" s="2">
        <v>2894</v>
      </c>
      <c r="J12" s="2">
        <v>2041</v>
      </c>
      <c r="K12" s="2">
        <v>383</v>
      </c>
      <c r="L12" s="2">
        <v>579</v>
      </c>
      <c r="M12" s="2">
        <v>936</v>
      </c>
      <c r="N12" s="2">
        <v>356</v>
      </c>
      <c r="O12" s="2">
        <v>314</v>
      </c>
      <c r="P12" s="2">
        <v>47</v>
      </c>
      <c r="Q12" s="9">
        <f t="shared" si="0"/>
        <v>17568</v>
      </c>
      <c r="R12" s="2">
        <v>389</v>
      </c>
      <c r="S12" s="2">
        <v>457</v>
      </c>
      <c r="T12" s="2">
        <v>1210</v>
      </c>
      <c r="U12" s="2">
        <v>636</v>
      </c>
      <c r="V12" s="2">
        <v>842</v>
      </c>
      <c r="W12" s="2">
        <v>907</v>
      </c>
      <c r="X12" s="2">
        <v>1020</v>
      </c>
      <c r="Y12" s="2">
        <v>830</v>
      </c>
      <c r="Z12" s="2">
        <v>555</v>
      </c>
      <c r="AA12" s="2">
        <v>947</v>
      </c>
      <c r="AB12" s="2">
        <v>1312</v>
      </c>
      <c r="AC12" s="2">
        <v>744</v>
      </c>
      <c r="AD12" s="9">
        <f t="shared" si="1"/>
        <v>9849</v>
      </c>
      <c r="AE12" s="2">
        <v>2571</v>
      </c>
      <c r="AF12" s="2">
        <f>1203+1590+1363</f>
        <v>4156</v>
      </c>
      <c r="AG12" s="2">
        <f>1398+1178+1002</f>
        <v>3578</v>
      </c>
      <c r="AH12" s="2">
        <f>1626+1402+1171</f>
        <v>4199</v>
      </c>
      <c r="AI12" s="2">
        <f>1182+1469+1688</f>
        <v>4339</v>
      </c>
      <c r="AJ12" s="2">
        <f>1255+1331+1344</f>
        <v>3930</v>
      </c>
      <c r="AK12" s="2">
        <f>1056+1885+1994</f>
        <v>4935</v>
      </c>
      <c r="AL12" s="2">
        <f>1789+1957</f>
        <v>3746</v>
      </c>
      <c r="AM12" s="2">
        <f>2081+2043</f>
        <v>4124</v>
      </c>
      <c r="AN12" s="2">
        <v>470</v>
      </c>
      <c r="AO12" s="2">
        <f>242+203</f>
        <v>445</v>
      </c>
      <c r="AP12" s="2">
        <v>254</v>
      </c>
      <c r="AQ12" s="9">
        <f t="shared" si="3"/>
        <v>36747</v>
      </c>
    </row>
    <row r="13" spans="1:43" ht="54" customHeight="1" x14ac:dyDescent="0.25">
      <c r="A13" s="4">
        <v>10</v>
      </c>
      <c r="B13" s="6" t="s">
        <v>33</v>
      </c>
      <c r="C13" s="6" t="s">
        <v>25</v>
      </c>
      <c r="D13" s="5" t="s">
        <v>27</v>
      </c>
      <c r="E13" s="2">
        <v>1471</v>
      </c>
      <c r="F13" s="2">
        <v>1798</v>
      </c>
      <c r="G13" s="2">
        <v>1358</v>
      </c>
      <c r="H13" s="2">
        <v>1822</v>
      </c>
      <c r="I13" s="2">
        <v>2728</v>
      </c>
      <c r="J13" s="2">
        <v>2798</v>
      </c>
      <c r="K13" s="2">
        <v>362</v>
      </c>
      <c r="L13" s="2">
        <v>889</v>
      </c>
      <c r="M13" s="2">
        <v>801</v>
      </c>
      <c r="N13" s="2">
        <v>545</v>
      </c>
      <c r="O13" s="2">
        <v>497</v>
      </c>
      <c r="P13" s="2">
        <v>470</v>
      </c>
      <c r="Q13" s="9">
        <f t="shared" si="0"/>
        <v>15539</v>
      </c>
      <c r="R13" s="2">
        <v>297</v>
      </c>
      <c r="S13" s="2">
        <v>114</v>
      </c>
      <c r="T13" s="2">
        <v>52</v>
      </c>
      <c r="U13" s="2">
        <v>0</v>
      </c>
      <c r="V13" s="2">
        <v>0</v>
      </c>
      <c r="W13" s="2">
        <v>24</v>
      </c>
      <c r="X13" s="2">
        <v>45</v>
      </c>
      <c r="Y13" s="2">
        <v>3</v>
      </c>
      <c r="Z13" s="2">
        <v>187</v>
      </c>
      <c r="AA13" s="2">
        <v>345</v>
      </c>
      <c r="AB13" s="2">
        <v>668</v>
      </c>
      <c r="AC13" s="2">
        <v>447</v>
      </c>
      <c r="AD13" s="9">
        <f t="shared" si="1"/>
        <v>2182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f>147+24+5</f>
        <v>176</v>
      </c>
      <c r="AO13" s="2">
        <v>24</v>
      </c>
      <c r="AP13" s="2">
        <v>21</v>
      </c>
      <c r="AQ13" s="9">
        <f t="shared" si="3"/>
        <v>221</v>
      </c>
    </row>
    <row r="14" spans="1:43" ht="54" customHeight="1" x14ac:dyDescent="0.25">
      <c r="A14" s="4">
        <v>11</v>
      </c>
      <c r="B14" s="6" t="s">
        <v>33</v>
      </c>
      <c r="C14" s="6" t="s">
        <v>25</v>
      </c>
      <c r="D14" s="5" t="s">
        <v>28</v>
      </c>
      <c r="E14" s="2">
        <v>1699</v>
      </c>
      <c r="F14" s="2">
        <v>1922</v>
      </c>
      <c r="G14" s="2">
        <v>1150</v>
      </c>
      <c r="H14" s="2">
        <v>1325</v>
      </c>
      <c r="I14" s="2">
        <v>2721</v>
      </c>
      <c r="J14" s="2">
        <v>6295</v>
      </c>
      <c r="K14" s="2">
        <v>553</v>
      </c>
      <c r="L14" s="2">
        <v>960</v>
      </c>
      <c r="M14" s="2">
        <v>623</v>
      </c>
      <c r="N14" s="2">
        <v>1072</v>
      </c>
      <c r="O14" s="2">
        <v>1409</v>
      </c>
      <c r="P14" s="2">
        <v>1199</v>
      </c>
      <c r="Q14" s="9">
        <f t="shared" si="0"/>
        <v>20928</v>
      </c>
      <c r="R14" s="2">
        <v>2258</v>
      </c>
      <c r="S14" s="2">
        <v>911</v>
      </c>
      <c r="T14" s="2">
        <v>889</v>
      </c>
      <c r="U14" s="2">
        <v>490</v>
      </c>
      <c r="V14" s="2">
        <v>686</v>
      </c>
      <c r="W14" s="2">
        <v>531</v>
      </c>
      <c r="X14" s="2">
        <v>812</v>
      </c>
      <c r="Y14" s="2">
        <v>613</v>
      </c>
      <c r="Z14" s="2">
        <v>704</v>
      </c>
      <c r="AA14" s="2">
        <v>664</v>
      </c>
      <c r="AB14" s="2">
        <v>945</v>
      </c>
      <c r="AC14" s="2">
        <v>1099</v>
      </c>
      <c r="AD14" s="9">
        <f t="shared" si="1"/>
        <v>10602</v>
      </c>
      <c r="AE14" s="2">
        <v>117</v>
      </c>
      <c r="AF14" s="2">
        <f>876+336+210</f>
        <v>1422</v>
      </c>
      <c r="AG14" s="2">
        <v>194</v>
      </c>
      <c r="AH14" s="2">
        <v>0</v>
      </c>
      <c r="AI14" s="2">
        <v>0</v>
      </c>
      <c r="AJ14" s="2">
        <f>535+343+156</f>
        <v>1034</v>
      </c>
      <c r="AK14" s="2">
        <f>617+514+207</f>
        <v>1338</v>
      </c>
      <c r="AL14" s="2">
        <f>469+426+347</f>
        <v>1242</v>
      </c>
      <c r="AM14" s="2">
        <f>233+464+424</f>
        <v>1121</v>
      </c>
      <c r="AN14" s="2">
        <f>443+84</f>
        <v>527</v>
      </c>
      <c r="AO14" s="2">
        <f>416+140</f>
        <v>556</v>
      </c>
      <c r="AP14" s="2">
        <v>305</v>
      </c>
      <c r="AQ14" s="9">
        <f t="shared" si="3"/>
        <v>7856</v>
      </c>
    </row>
    <row r="15" spans="1:43" ht="54" customHeight="1" x14ac:dyDescent="0.25">
      <c r="A15" s="4">
        <v>12</v>
      </c>
      <c r="B15" s="6" t="s">
        <v>33</v>
      </c>
      <c r="C15" s="6" t="s">
        <v>25</v>
      </c>
      <c r="D15" s="5" t="s">
        <v>29</v>
      </c>
      <c r="E15" s="2">
        <v>863</v>
      </c>
      <c r="F15" s="2">
        <v>1147</v>
      </c>
      <c r="G15" s="2">
        <v>1244</v>
      </c>
      <c r="H15" s="2">
        <v>987</v>
      </c>
      <c r="I15" s="2">
        <v>1589</v>
      </c>
      <c r="J15" s="2">
        <v>1434</v>
      </c>
      <c r="K15" s="2">
        <v>98</v>
      </c>
      <c r="L15" s="2">
        <v>130</v>
      </c>
      <c r="M15" s="2">
        <v>54</v>
      </c>
      <c r="N15" s="2">
        <v>65</v>
      </c>
      <c r="O15" s="2">
        <v>89</v>
      </c>
      <c r="P15" s="2">
        <v>24</v>
      </c>
      <c r="Q15" s="9">
        <f t="shared" si="0"/>
        <v>7724</v>
      </c>
      <c r="R15" s="2">
        <v>104</v>
      </c>
      <c r="S15" s="2">
        <v>62</v>
      </c>
      <c r="T15" s="2">
        <v>43</v>
      </c>
      <c r="U15" s="2">
        <v>29</v>
      </c>
      <c r="V15" s="2">
        <v>43</v>
      </c>
      <c r="W15" s="2">
        <v>20</v>
      </c>
      <c r="X15" s="2">
        <v>45</v>
      </c>
      <c r="Y15" s="2">
        <v>41</v>
      </c>
      <c r="Z15" s="2">
        <v>61</v>
      </c>
      <c r="AA15" s="2">
        <v>174</v>
      </c>
      <c r="AB15" s="2">
        <v>358</v>
      </c>
      <c r="AC15" s="2">
        <v>357</v>
      </c>
      <c r="AD15" s="9">
        <f t="shared" si="1"/>
        <v>1337</v>
      </c>
      <c r="AE15" s="2">
        <v>220</v>
      </c>
      <c r="AF15" s="2">
        <v>0</v>
      </c>
      <c r="AG15" s="2">
        <v>262</v>
      </c>
      <c r="AH15" s="2">
        <v>121</v>
      </c>
      <c r="AI15" s="2">
        <v>174</v>
      </c>
      <c r="AJ15" s="2">
        <v>155</v>
      </c>
      <c r="AK15" s="2">
        <v>332</v>
      </c>
      <c r="AL15" s="2">
        <v>521</v>
      </c>
      <c r="AM15" s="2">
        <f>454</f>
        <v>454</v>
      </c>
      <c r="AN15" s="2">
        <v>54</v>
      </c>
      <c r="AO15" s="2">
        <v>21</v>
      </c>
      <c r="AP15" s="2">
        <v>5</v>
      </c>
      <c r="AQ15" s="9">
        <f t="shared" si="3"/>
        <v>2319</v>
      </c>
    </row>
    <row r="16" spans="1:43" ht="54" customHeight="1" x14ac:dyDescent="0.25">
      <c r="A16" s="4">
        <v>13</v>
      </c>
      <c r="B16" s="6" t="s">
        <v>33</v>
      </c>
      <c r="C16" s="6" t="s">
        <v>25</v>
      </c>
      <c r="D16" s="5" t="s">
        <v>30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9">
        <f t="shared" si="0"/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9">
        <f t="shared" si="1"/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9">
        <f t="shared" si="3"/>
        <v>0</v>
      </c>
    </row>
  </sheetData>
  <mergeCells count="1">
    <mergeCell ref="A1:AQ2"/>
  </mergeCells>
  <pageMargins left="0.25" right="0.25" top="0.75" bottom="0.75" header="0.3" footer="0.3"/>
  <pageSetup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Myriam Hidekel Lima Vazquez</cp:lastModifiedBy>
  <cp:lastPrinted>2024-11-25T18:43:35Z</cp:lastPrinted>
  <dcterms:created xsi:type="dcterms:W3CDTF">2022-02-17T22:47:09Z</dcterms:created>
  <dcterms:modified xsi:type="dcterms:W3CDTF">2025-01-14T18:55:07Z</dcterms:modified>
</cp:coreProperties>
</file>