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9 Sueldos\"/>
    </mc:Choice>
  </mc:AlternateContent>
  <xr:revisionPtr revIDLastSave="0" documentId="13_ncr:1_{32719C8B-2BFB-4A12-A576-5730DBD2DE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Formatos'!#REF!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O44" i="1" l="1"/>
  <c r="O43" i="1"/>
  <c r="O41" i="1"/>
  <c r="O39" i="1"/>
  <c r="O38" i="1"/>
  <c r="O33" i="1"/>
  <c r="M33" i="1"/>
  <c r="O32" i="1"/>
  <c r="O27" i="1"/>
  <c r="O26" i="1"/>
  <c r="O25" i="1"/>
  <c r="O21" i="1"/>
  <c r="O17" i="1"/>
  <c r="O15" i="1"/>
  <c r="O13" i="1"/>
  <c r="O11" i="1"/>
  <c r="O12" i="1"/>
  <c r="O7" i="1"/>
  <c r="O42" i="1" l="1"/>
  <c r="O40" i="1"/>
  <c r="O37" i="1"/>
  <c r="O36" i="1"/>
  <c r="O35" i="1"/>
  <c r="O34" i="1"/>
  <c r="O31" i="1"/>
  <c r="O30" i="1"/>
  <c r="O29" i="1"/>
  <c r="O28" i="1"/>
  <c r="O24" i="1"/>
  <c r="O22" i="1"/>
  <c r="O20" i="1"/>
  <c r="O19" i="1"/>
  <c r="O18" i="1"/>
  <c r="O16" i="1"/>
  <c r="O14" i="1"/>
  <c r="M11" i="1"/>
  <c r="O10" i="1"/>
  <c r="O9" i="1"/>
  <c r="O8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58" i="1"/>
  <c r="O64" i="1"/>
  <c r="O63" i="1"/>
  <c r="O62" i="1"/>
  <c r="O61" i="1"/>
  <c r="O60" i="1"/>
  <c r="O59" i="1"/>
  <c r="O57" i="1"/>
  <c r="O56" i="1"/>
  <c r="M55" i="1"/>
  <c r="O55" i="1"/>
  <c r="O54" i="1" l="1"/>
  <c r="O53" i="1"/>
  <c r="O52" i="1"/>
  <c r="O51" i="1"/>
  <c r="O50" i="1"/>
  <c r="O49" i="1"/>
  <c r="M49" i="1"/>
  <c r="O48" i="1"/>
  <c r="O47" i="1"/>
  <c r="O46" i="1"/>
  <c r="O45" i="1"/>
</calcChain>
</file>

<file path=xl/sharedStrings.xml><?xml version="1.0" encoding="utf-8"?>
<sst xmlns="http://schemas.openxmlformats.org/spreadsheetml/2006/main" count="1276" uniqueCount="384">
  <si>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</si>
  <si>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</si>
  <si>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</si>
  <si>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</si>
  <si>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</si>
  <si>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</si>
  <si>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</si>
  <si>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</si>
  <si>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</si>
  <si>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</si>
  <si>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</si>
  <si>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</si>
  <si>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</si>
  <si>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</si>
  <si>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</si>
  <si>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</si>
  <si>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</si>
  <si>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</si>
  <si>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</si>
  <si>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</si>
  <si>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</si>
  <si>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</si>
  <si>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</si>
  <si>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</si>
  <si>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</si>
  <si>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</si>
  <si>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</si>
  <si>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</si>
  <si>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</si>
  <si>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</si>
  <si>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</si>
  <si>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</si>
  <si>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</si>
  <si>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</si>
  <si>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</si>
  <si>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</si>
  <si>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</si>
  <si>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</si>
  <si>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</si>
  <si>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</si>
  <si>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</si>
  <si>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</si>
  <si>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</si>
  <si>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</si>
  <si>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</si>
  <si>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</si>
  <si>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</si>
  <si>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</si>
  <si>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</si>
  <si>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</si>
  <si>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</si>
  <si>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</si>
  <si>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</si>
  <si>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</si>
  <si>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</si>
  <si>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</si>
  <si>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</si>
  <si>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</si>
  <si>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</si>
  <si>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</si>
  <si>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</si>
  <si>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</si>
  <si>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</si>
  <si>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</si>
  <si>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</si>
  <si>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</si>
  <si>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</si>
  <si>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</si>
  <si>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</si>
  <si>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</si>
  <si>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</si>
  <si>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</si>
  <si>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</si>
  <si>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</si>
  <si>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</si>
  <si>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</si>
  <si>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</si>
  <si>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</si>
  <si>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</si>
  <si>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</si>
  <si>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</si>
  <si>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</si>
  <si>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</si>
  <si>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</si>
  <si>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</si>
  <si>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</si>
  <si>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</si>
  <si>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</si>
  <si>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</si>
  <si>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</si>
  <si>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</si>
  <si>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</si>
  <si>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</si>
  <si>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</si>
  <si>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</si>
  <si>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</si>
  <si>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</si>
  <si>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</si>
  <si>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</si>
  <si>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</si>
  <si>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</si>
  <si>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</si>
  <si>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</si>
  <si>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</si>
  <si>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</si>
  <si>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</si>
  <si>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</si>
  <si>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</si>
  <si>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</si>
  <si>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</si>
  <si>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</si>
  <si>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</si>
  <si>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</si>
  <si>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</si>
  <si>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</si>
  <si>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</si>
  <si>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</si>
  <si>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</si>
  <si>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</si>
  <si>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</si>
  <si>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</si>
  <si>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</si>
  <si>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</si>
  <si>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</si>
  <si>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</si>
  <si>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</si>
  <si>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</si>
  <si>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</si>
  <si>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</si>
  <si>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</si>
  <si>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</si>
  <si>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</si>
  <si>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</si>
  <si>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</si>
  <si>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</si>
  <si>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</si>
  <si>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</si>
  <si>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</si>
  <si>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</si>
  <si>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</si>
  <si>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</si>
  <si>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</si>
  <si>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</si>
  <si>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</si>
  <si>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</si>
  <si>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</si>
  <si>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</si>
  <si>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</si>
  <si>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</si>
  <si>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</si>
  <si>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</si>
  <si>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</si>
  <si>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</si>
  <si>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</si>
  <si>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</si>
  <si>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</si>
  <si>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</si>
  <si>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</si>
  <si>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</si>
  <si>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</si>
  <si>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</si>
  <si>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</si>
  <si>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</si>
  <si>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</si>
  <si>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</si>
  <si>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</si>
  <si>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</si>
  <si>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</si>
  <si>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</si>
  <si>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</si>
  <si>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</si>
  <si>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</si>
  <si>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</si>
  <si>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</si>
  <si>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</si>
  <si>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</si>
  <si>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</si>
  <si>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</si>
  <si>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</si>
  <si>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</si>
  <si>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IMP054</t>
  </si>
  <si>
    <t xml:space="preserve">Auxiliar </t>
  </si>
  <si>
    <t>Pesos Mexicanos</t>
  </si>
  <si>
    <t>IMP053</t>
  </si>
  <si>
    <t>Asistente</t>
  </si>
  <si>
    <t>Centro de Inteligencia Territorial</t>
  </si>
  <si>
    <t>IMP018</t>
  </si>
  <si>
    <t>IMP049</t>
  </si>
  <si>
    <t>IMP040</t>
  </si>
  <si>
    <t>IMP036</t>
  </si>
  <si>
    <t>IMP035</t>
  </si>
  <si>
    <t>IMP009</t>
  </si>
  <si>
    <t>IMP060</t>
  </si>
  <si>
    <t>IMP063</t>
  </si>
  <si>
    <t>IMP004</t>
  </si>
  <si>
    <t>IMP065</t>
  </si>
  <si>
    <t>IMP055</t>
  </si>
  <si>
    <t>IMP066</t>
  </si>
  <si>
    <t>En virtud que en este período el sujeto obligado no recibió alguna percepción en dinero o especie de las mencionadas y aparecen vacías las tablas número 421419, 421406, 421420, 421390, 421410, 421407, 421398, 421399, 421417, 421421, 421428 y 421422</t>
  </si>
  <si>
    <t>IMP107</t>
  </si>
  <si>
    <t>IMP108</t>
  </si>
  <si>
    <t>Directora General</t>
  </si>
  <si>
    <t>IMP109</t>
  </si>
  <si>
    <t>IMP110</t>
  </si>
  <si>
    <t>IMP111</t>
  </si>
  <si>
    <t>IMP112</t>
  </si>
  <si>
    <t>IMP113</t>
  </si>
  <si>
    <t>IMP114</t>
  </si>
  <si>
    <t>IMP115</t>
  </si>
  <si>
    <t>IMP116</t>
  </si>
  <si>
    <t>Dirección General</t>
  </si>
  <si>
    <t>Coordinadora de Gestión de Recursos y Administración</t>
  </si>
  <si>
    <t>Asesora de Gestión Organizacional</t>
  </si>
  <si>
    <t>Asesor Jurídico</t>
  </si>
  <si>
    <t>Coordinador de Seguimiento de Estrategias, Programas y Proyectos de Planeación Urbana</t>
  </si>
  <si>
    <t>Coordinador de Regeneración Urbana y Urbanismo Social</t>
  </si>
  <si>
    <t>Coordinación de Regeneración Urbana y Urbanismo Social</t>
  </si>
  <si>
    <t>Coordinador de Proyectos Sostenibles y Resiliencia</t>
  </si>
  <si>
    <t>Coordinación de Proyectos Sostenibles y Resiliencia</t>
  </si>
  <si>
    <t xml:space="preserve">Coordinador de Planeación Urbana y Capital Ambiental </t>
  </si>
  <si>
    <t>Auxiliar de Dirección General</t>
  </si>
  <si>
    <t>Directora de Planeación y Desarrollo Municipal</t>
  </si>
  <si>
    <t>Dirección de Planeación y Desarrollo Municipal</t>
  </si>
  <si>
    <t>Coordinadora de Planeación</t>
  </si>
  <si>
    <t>Coordinación de Planeación</t>
  </si>
  <si>
    <t>Auxiliar de Planeación</t>
  </si>
  <si>
    <t xml:space="preserve">Coordinador de Seguimiento y Evaluación </t>
  </si>
  <si>
    <t>Coordinación de Análisis Estratégico</t>
  </si>
  <si>
    <t>IMP117</t>
  </si>
  <si>
    <t>IMP118</t>
  </si>
  <si>
    <t>IMP119</t>
  </si>
  <si>
    <t>IMP120</t>
  </si>
  <si>
    <t>IMP121</t>
  </si>
  <si>
    <t>Asistente de Centro de Inteligencia Territorial</t>
  </si>
  <si>
    <t>Gestión Organizacional</t>
  </si>
  <si>
    <t>Jefa de Enlace Institucional</t>
  </si>
  <si>
    <t>IMP122</t>
  </si>
  <si>
    <t>IMP123</t>
  </si>
  <si>
    <t>Jefa de Planeación</t>
  </si>
  <si>
    <t>IMP124</t>
  </si>
  <si>
    <t>IMP125</t>
  </si>
  <si>
    <t>Chofer</t>
  </si>
  <si>
    <t>IMP126</t>
  </si>
  <si>
    <t>Jefa de Seguimientos y Acuerdos</t>
  </si>
  <si>
    <t>IMP127</t>
  </si>
  <si>
    <t>Jefe de Gestión</t>
  </si>
  <si>
    <t>Asesor (a)</t>
  </si>
  <si>
    <t>Coordinador (a)</t>
  </si>
  <si>
    <t>Director (a)</t>
  </si>
  <si>
    <t>Director (a) General</t>
  </si>
  <si>
    <t>Jefe (a)</t>
  </si>
  <si>
    <t>Coordinadora de Análisis Estratégico</t>
  </si>
  <si>
    <t>Director de Planeación Urbana y Visión de Ciudad</t>
  </si>
  <si>
    <t>Jefa de Proyectos Sostenibles</t>
  </si>
  <si>
    <t>Jefa de Resiliencia</t>
  </si>
  <si>
    <t xml:space="preserve">Centro de Inteligencia Territorial </t>
  </si>
  <si>
    <t>Coordinación de Planeación Urbana y Capital Ambiental</t>
  </si>
  <si>
    <t>Coordinación de Seguimiento y Evaluación</t>
  </si>
  <si>
    <t>Dirección de Planeación Urbana y Visión de Ciudad</t>
  </si>
  <si>
    <t>Área Jurídica</t>
  </si>
  <si>
    <t>Flores</t>
  </si>
  <si>
    <t>Aida María</t>
  </si>
  <si>
    <t>Moya</t>
  </si>
  <si>
    <t>Alejandra</t>
  </si>
  <si>
    <t>Martínez</t>
  </si>
  <si>
    <t>Blackaller</t>
  </si>
  <si>
    <t>González</t>
  </si>
  <si>
    <t>García</t>
  </si>
  <si>
    <t>Alejandra Margarita</t>
  </si>
  <si>
    <t>Antonio</t>
  </si>
  <si>
    <t>Plancarte</t>
  </si>
  <si>
    <t>Medina</t>
  </si>
  <si>
    <t>Daniela</t>
  </si>
  <si>
    <t>Vega</t>
  </si>
  <si>
    <t>Salazar</t>
  </si>
  <si>
    <t>Dora Elia</t>
  </si>
  <si>
    <t>Guerra</t>
  </si>
  <si>
    <t>Fernández</t>
  </si>
  <si>
    <t>Edgar Rodolfo</t>
  </si>
  <si>
    <t>Olaiz</t>
  </si>
  <si>
    <t>Ortiz</t>
  </si>
  <si>
    <t>Edi</t>
  </si>
  <si>
    <t>Morales</t>
  </si>
  <si>
    <t>Tovar</t>
  </si>
  <si>
    <t>Edna Liliana</t>
  </si>
  <si>
    <t>Parra</t>
  </si>
  <si>
    <t>Pérez</t>
  </si>
  <si>
    <t>Emmanuel Alejandro</t>
  </si>
  <si>
    <t>Durán</t>
  </si>
  <si>
    <t>Enrique</t>
  </si>
  <si>
    <t>Adame</t>
  </si>
  <si>
    <t>Llamas</t>
  </si>
  <si>
    <t>Fátima Selene</t>
  </si>
  <si>
    <t>Ramírez</t>
  </si>
  <si>
    <t>Delgado</t>
  </si>
  <si>
    <t>Iván</t>
  </si>
  <si>
    <t>Carmona</t>
  </si>
  <si>
    <t>Jesús Adrián</t>
  </si>
  <si>
    <t>Quintero</t>
  </si>
  <si>
    <t>López</t>
  </si>
  <si>
    <t>José Armando</t>
  </si>
  <si>
    <t>Salvador</t>
  </si>
  <si>
    <t>Juan Eduardo</t>
  </si>
  <si>
    <t>Sandoval</t>
  </si>
  <si>
    <t>Álvarez</t>
  </si>
  <si>
    <t>Juan Gerardo</t>
  </si>
  <si>
    <t>Murillo</t>
  </si>
  <si>
    <t>Sosa</t>
  </si>
  <si>
    <t>Karla</t>
  </si>
  <si>
    <t>Osorio</t>
  </si>
  <si>
    <t>Ferrer</t>
  </si>
  <si>
    <t>Luis Fidel</t>
  </si>
  <si>
    <t>Cuéllar</t>
  </si>
  <si>
    <t>Luz Consuelo</t>
  </si>
  <si>
    <t>Castillo</t>
  </si>
  <si>
    <t>María Lourdes</t>
  </si>
  <si>
    <t>Saure</t>
  </si>
  <si>
    <t>Hernández</t>
  </si>
  <si>
    <t>Michelle Alejandra</t>
  </si>
  <si>
    <t>Cortés</t>
  </si>
  <si>
    <t>Padrón</t>
  </si>
  <si>
    <t>Olga Idalia</t>
  </si>
  <si>
    <t>Lara</t>
  </si>
  <si>
    <t>Omar Alejandro</t>
  </si>
  <si>
    <t>Casas</t>
  </si>
  <si>
    <t>Montemayor</t>
  </si>
  <si>
    <t>Orlando</t>
  </si>
  <si>
    <t>Osvaldo</t>
  </si>
  <si>
    <t>Estrada</t>
  </si>
  <si>
    <t>Gutiérrez</t>
  </si>
  <si>
    <t>Pedro</t>
  </si>
  <si>
    <t>Vázquez</t>
  </si>
  <si>
    <t>Reyna Lucero</t>
  </si>
  <si>
    <t>Mireles</t>
  </si>
  <si>
    <t>Samantha</t>
  </si>
  <si>
    <t>Vargas</t>
  </si>
  <si>
    <t>Tapia</t>
  </si>
  <si>
    <t>Sanjuana Berenice</t>
  </si>
  <si>
    <t>Montoya</t>
  </si>
  <si>
    <t>Santiago Omar</t>
  </si>
  <si>
    <t>Ovalle</t>
  </si>
  <si>
    <t>Sara Lissett</t>
  </si>
  <si>
    <t>Rodríguez</t>
  </si>
  <si>
    <t>Requena</t>
  </si>
  <si>
    <t>Sergio</t>
  </si>
  <si>
    <t>Palacios</t>
  </si>
  <si>
    <t>Sergio Eduardo</t>
  </si>
  <si>
    <t>Bernal</t>
  </si>
  <si>
    <t>Sonia Lizzette</t>
  </si>
  <si>
    <t>Treviño</t>
  </si>
  <si>
    <t>Coordinación de Gestión de Recursos y Administración</t>
  </si>
  <si>
    <t>Coordinación de Gestión de Recursos y Administración del IMPLANC Monterrey</t>
  </si>
  <si>
    <t>IMP128</t>
  </si>
  <si>
    <t>Raúl</t>
  </si>
  <si>
    <t xml:space="preserve">Meza </t>
  </si>
  <si>
    <t>Sanchez</t>
  </si>
  <si>
    <t>IMP129</t>
  </si>
  <si>
    <t>IMP130</t>
  </si>
  <si>
    <t>IMP131</t>
  </si>
  <si>
    <t xml:space="preserve">Intendente </t>
  </si>
  <si>
    <t xml:space="preserve">Ma. Ana Isabel </t>
  </si>
  <si>
    <t xml:space="preserve">Acosta </t>
  </si>
  <si>
    <t>En virtud que en este período el sujeto obligado no recibió alguna percepción en dinero o especie de las mencionadas y aparecen vacías las tablas número 421419, 421406, 421420, 421390, 421410, 421407, 421398, 421399, 421417, 421421, 421428 y 421423</t>
  </si>
  <si>
    <t>En virtud que en este período el sujeto obligado no recibió alguna percepción en dinero o especie de las mencionadas y aparecen vacías las tablas número 421419, 421406, 421420, 421390, 421410, 421407, 421398, 421399, 421417, 421421, 421428 y 421424</t>
  </si>
  <si>
    <t>En virtud que en este período el sujeto obligado no recibió alguna percepción en dinero o especie de las mencionadas y aparecen vacías las tablas número 421419, 421406, 421420, 421390, 421410, 421407, 421398, 421399, 421417, 421421, 421428 y 421425</t>
  </si>
  <si>
    <t xml:space="preserve">Fernando </t>
  </si>
  <si>
    <t xml:space="preserve">Vallejo </t>
  </si>
  <si>
    <t xml:space="preserve">Alfonso Javier </t>
  </si>
  <si>
    <t xml:space="preserve">Alvarez </t>
  </si>
  <si>
    <t>Jefa de  Administración</t>
  </si>
  <si>
    <t xml:space="preserve">Auxiliar de Compras y de Bienes </t>
  </si>
  <si>
    <t>Jefe de Planeación Urbana</t>
  </si>
  <si>
    <t>Jefe de Datos Geoespaciales</t>
  </si>
  <si>
    <t xml:space="preserve">Coordinador del Centro de Inteligecia Territorial </t>
  </si>
  <si>
    <t>Coordinación del Centro de Inteligencia Territorial</t>
  </si>
  <si>
    <t xml:space="preserve">Jefe de Análisis Territorial </t>
  </si>
  <si>
    <t>Jefa de Seguimiento</t>
  </si>
  <si>
    <t xml:space="preserve">Jefe de Monitoreo y Reportes </t>
  </si>
  <si>
    <t xml:space="preserve">Auxiliar de Proyectos de Mejora </t>
  </si>
  <si>
    <t xml:space="preserve">Jefe de Proyectos de Mejora </t>
  </si>
  <si>
    <t xml:space="preserve">Auxiliar de Gestión </t>
  </si>
  <si>
    <t xml:space="preserve">Auxiliar de Seguimiento de Estrategias </t>
  </si>
  <si>
    <t xml:space="preserve">Auxiliar de Monitoreo y Reportes </t>
  </si>
  <si>
    <t>Auxiliar de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</si>
</sst>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 applyAlignment="1"/>
    <xf numFmtId="43" fontId="2" fillId="0" borderId="1" xfId="1" applyFont="1" applyBorder="1" applyAlignment="1">
      <alignment vertical="center" wrapText="1"/>
    </xf>
    <xf numFmtId="43" fontId="2" fillId="0" borderId="1" xfId="1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../IMPLAN/AppData/Local/Packages/5319275A.WhatsAppDesktop_cv1g1gvanyjgm/LocalState/sessions/F380939BF0C0FED75D4D63B64E67D0FC5D4BA660/transfers/2026-10/NOMINA%202026.xlsx" TargetMode="External"/><Relationship Id="rId2" Type="http://schemas.openxmlformats.org/officeDocument/2006/relationships/externalLinkPath" Target="file:///C:\Users\IMPLAN\AppData\Local\Packages\5319275A.WhatsAppDesktop_cv1g1gvanyjgm\LocalState\sessions\F380939BF0C0FED75D4D63B64E67D0FC5D4BA660\transfers\2026-10\NOMINA%202026.xlsx" TargetMode="External"/><Relationship Id="rId1" Type="http://schemas.openxmlformats.org/officeDocument/2006/relationships/externalLinkPath" Target="/Users/IMPLAN/AppData/Local/Packages/5319275A.WhatsAppDesktop_cv1g1gvanyjgm/LocalState/sessions/F380939BF0C0FED75D4D63B64E67D0FC5D4BA660/transfers/2026-10/NOMIN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ER QNA ENE "/>
    </sheetNames>
    <sheetDataSet>
      <sheetData sheetId="0" refreshError="1">
        <row r="8">
          <cell r="E8">
            <v>108474.21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3"/>
  <sheetViews>
    <sheetView tabSelected="1" topLeftCell="A2" zoomScale="10" zoomScaleNormal="10" workbookViewId="0">
      <selection activeCell="A2" sqref="A2:AF83"/>
    </sheetView>
  </sheetViews>
  <sheetFormatPr baseColWidth="10" defaultColWidth="9.26953125" defaultRowHeight="12.5" x14ac:dyDescent="0.25"/>
  <cols>
    <col min="1" max="1" width="8" style="8" bestFit="1" customWidth="1"/>
    <col min="2" max="2" width="36.26953125" style="8" bestFit="1" customWidth="1"/>
    <col min="3" max="3" width="38.54296875" style="8" bestFit="1" customWidth="1"/>
    <col min="4" max="4" width="41.7265625" style="8" bestFit="1" customWidth="1"/>
    <col min="5" max="5" width="21" style="8" bestFit="1" customWidth="1"/>
    <col min="6" max="6" width="68.26953125" style="8" bestFit="1" customWidth="1"/>
    <col min="7" max="7" width="62.7265625" style="8" bestFit="1" customWidth="1"/>
    <col min="8" max="8" width="17.26953125" style="8" bestFit="1" customWidth="1"/>
    <col min="9" max="9" width="15.7265625" style="8" customWidth="1"/>
    <col min="10" max="10" width="13.54296875" style="8" bestFit="1" customWidth="1"/>
    <col min="11" max="11" width="15.26953125" style="8" bestFit="1" customWidth="1"/>
    <col min="12" max="12" width="58.7265625" style="8" bestFit="1" customWidth="1"/>
    <col min="13" max="13" width="93.26953125" style="8" bestFit="1" customWidth="1"/>
    <col min="14" max="14" width="43.7265625" style="8" hidden="1" customWidth="1"/>
    <col min="15" max="15" width="92.54296875" style="10" bestFit="1" customWidth="1"/>
    <col min="16" max="16" width="43.26953125" style="8" bestFit="1" customWidth="1"/>
    <col min="17" max="17" width="77.26953125" style="8" bestFit="1" customWidth="1"/>
    <col min="18" max="18" width="46.7265625" style="8" bestFit="1" customWidth="1"/>
    <col min="19" max="19" width="54.7265625" style="8" bestFit="1" customWidth="1"/>
    <col min="20" max="20" width="70.26953125" style="8" bestFit="1" customWidth="1"/>
    <col min="21" max="21" width="60.26953125" style="8" bestFit="1" customWidth="1"/>
    <col min="22" max="22" width="53.26953125" style="8" bestFit="1" customWidth="1"/>
    <col min="23" max="23" width="57.26953125" style="8" bestFit="1" customWidth="1"/>
    <col min="24" max="24" width="53" style="8" bestFit="1" customWidth="1"/>
    <col min="25" max="25" width="52.7265625" style="8" bestFit="1" customWidth="1"/>
    <col min="26" max="26" width="55.7265625" style="8" bestFit="1" customWidth="1"/>
    <col min="27" max="27" width="64.26953125" style="8" bestFit="1" customWidth="1"/>
    <col min="28" max="28" width="68.7265625" style="8" bestFit="1" customWidth="1"/>
    <col min="29" max="29" width="46" style="8" bestFit="1" customWidth="1"/>
    <col min="30" max="30" width="73.26953125" style="8" bestFit="1" customWidth="1"/>
    <col min="31" max="31" width="20.26953125" style="8" bestFit="1" customWidth="1"/>
    <col min="32" max="32" width="86" style="9" customWidth="1"/>
    <col min="33" max="16384" width="9.26953125" style="8"/>
  </cols>
  <sheetData>
    <row r="1" spans="1:32" hidden="1" x14ac:dyDescent="0.25">
      <c r="A1" s="8" t="s">
        <v>0</v>
      </c>
    </row>
    <row r="2" spans="1:32" ht="13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10</v>
      </c>
      <c r="G4" s="8" t="s">
        <v>10</v>
      </c>
      <c r="H4" s="8" t="s">
        <v>10</v>
      </c>
      <c r="I4" s="8" t="s">
        <v>7</v>
      </c>
      <c r="J4" s="8" t="s">
        <v>7</v>
      </c>
      <c r="K4" s="8" t="s">
        <v>7</v>
      </c>
      <c r="L4" s="8" t="s">
        <v>9</v>
      </c>
      <c r="M4" s="8" t="s">
        <v>11</v>
      </c>
      <c r="N4" s="8" t="s">
        <v>7</v>
      </c>
      <c r="O4" s="10" t="s">
        <v>11</v>
      </c>
      <c r="P4" s="8" t="s">
        <v>7</v>
      </c>
      <c r="Q4" s="8" t="s">
        <v>12</v>
      </c>
      <c r="R4" s="8" t="s">
        <v>12</v>
      </c>
      <c r="S4" s="8" t="s">
        <v>12</v>
      </c>
      <c r="T4" s="8" t="s">
        <v>12</v>
      </c>
      <c r="U4" s="8" t="s">
        <v>12</v>
      </c>
      <c r="V4" s="8" t="s">
        <v>12</v>
      </c>
      <c r="W4" s="8" t="s">
        <v>12</v>
      </c>
      <c r="X4" s="8" t="s">
        <v>12</v>
      </c>
      <c r="Y4" s="8" t="s">
        <v>12</v>
      </c>
      <c r="Z4" s="8" t="s">
        <v>12</v>
      </c>
      <c r="AA4" s="8" t="s">
        <v>12</v>
      </c>
      <c r="AB4" s="8" t="s">
        <v>12</v>
      </c>
      <c r="AC4" s="8" t="s">
        <v>12</v>
      </c>
      <c r="AD4" s="8" t="s">
        <v>10</v>
      </c>
      <c r="AE4" s="8" t="s">
        <v>13</v>
      </c>
      <c r="AF4" s="9" t="s">
        <v>14</v>
      </c>
    </row>
    <row r="5" spans="1:32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10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9" t="s">
        <v>46</v>
      </c>
    </row>
    <row r="6" spans="1:32" ht="13" x14ac:dyDescent="0.3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7.5" x14ac:dyDescent="0.25">
      <c r="A7" s="2">
        <v>2026</v>
      </c>
      <c r="B7" s="3">
        <v>46054</v>
      </c>
      <c r="C7" s="3">
        <v>46081</v>
      </c>
      <c r="D7" s="2" t="s">
        <v>49</v>
      </c>
      <c r="E7" s="2" t="s">
        <v>200</v>
      </c>
      <c r="F7" s="2" t="s">
        <v>249</v>
      </c>
      <c r="G7" s="2" t="s">
        <v>201</v>
      </c>
      <c r="H7" s="2" t="s">
        <v>210</v>
      </c>
      <c r="I7" s="2" t="s">
        <v>261</v>
      </c>
      <c r="J7" s="2" t="s">
        <v>260</v>
      </c>
      <c r="K7" s="2" t="s">
        <v>262</v>
      </c>
      <c r="L7" s="2" t="s">
        <v>60</v>
      </c>
      <c r="M7" s="6">
        <v>109474.21</v>
      </c>
      <c r="N7" s="2" t="s">
        <v>182</v>
      </c>
      <c r="O7" s="11">
        <f>39974.55+39974.54</f>
        <v>79949.09</v>
      </c>
      <c r="P7" s="2" t="s">
        <v>182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7" t="s">
        <v>351</v>
      </c>
      <c r="AE7" s="3">
        <v>46081</v>
      </c>
      <c r="AF7" s="5" t="s">
        <v>198</v>
      </c>
    </row>
    <row r="8" spans="1:32" ht="37.5" x14ac:dyDescent="0.25">
      <c r="A8" s="2">
        <v>2026</v>
      </c>
      <c r="B8" s="3">
        <v>46054</v>
      </c>
      <c r="C8" s="3">
        <v>46081</v>
      </c>
      <c r="D8" s="2" t="s">
        <v>49</v>
      </c>
      <c r="E8" s="4" t="s">
        <v>230</v>
      </c>
      <c r="F8" s="4" t="s">
        <v>181</v>
      </c>
      <c r="G8" s="4" t="s">
        <v>220</v>
      </c>
      <c r="H8" s="2" t="s">
        <v>210</v>
      </c>
      <c r="I8" s="4" t="s">
        <v>275</v>
      </c>
      <c r="J8" s="4" t="s">
        <v>276</v>
      </c>
      <c r="K8" s="4" t="s">
        <v>277</v>
      </c>
      <c r="L8" s="2" t="s">
        <v>60</v>
      </c>
      <c r="M8" s="6">
        <v>20000</v>
      </c>
      <c r="N8" s="2" t="s">
        <v>182</v>
      </c>
      <c r="O8" s="12">
        <f>8261.66*2</f>
        <v>16523.32</v>
      </c>
      <c r="P8" s="2" t="s">
        <v>182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7" t="s">
        <v>351</v>
      </c>
      <c r="AE8" s="3">
        <v>46081</v>
      </c>
      <c r="AF8" s="5" t="s">
        <v>198</v>
      </c>
    </row>
    <row r="9" spans="1:32" ht="37.5" x14ac:dyDescent="0.25">
      <c r="A9" s="2">
        <v>2026</v>
      </c>
      <c r="B9" s="3">
        <v>46054</v>
      </c>
      <c r="C9" s="3">
        <v>46081</v>
      </c>
      <c r="D9" s="2" t="s">
        <v>49</v>
      </c>
      <c r="E9" s="2" t="s">
        <v>187</v>
      </c>
      <c r="F9" s="2" t="s">
        <v>181</v>
      </c>
      <c r="G9" s="2" t="s">
        <v>220</v>
      </c>
      <c r="H9" s="2" t="s">
        <v>210</v>
      </c>
      <c r="I9" s="2" t="s">
        <v>305</v>
      </c>
      <c r="J9" s="2" t="s">
        <v>306</v>
      </c>
      <c r="K9" s="2" t="s">
        <v>307</v>
      </c>
      <c r="L9" s="2" t="s">
        <v>59</v>
      </c>
      <c r="M9" s="6">
        <v>24890.98</v>
      </c>
      <c r="N9" s="2" t="s">
        <v>182</v>
      </c>
      <c r="O9" s="11">
        <f>10297.93*2</f>
        <v>20595.86</v>
      </c>
      <c r="P9" s="2" t="s">
        <v>182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7" t="s">
        <v>351</v>
      </c>
      <c r="AE9" s="3">
        <v>46081</v>
      </c>
      <c r="AF9" s="5" t="s">
        <v>198</v>
      </c>
    </row>
    <row r="10" spans="1:32" ht="37.5" x14ac:dyDescent="0.25">
      <c r="A10" s="2">
        <v>2026</v>
      </c>
      <c r="B10" s="3">
        <v>46054</v>
      </c>
      <c r="C10" s="3">
        <v>46081</v>
      </c>
      <c r="D10" s="2" t="s">
        <v>49</v>
      </c>
      <c r="E10" s="4" t="s">
        <v>240</v>
      </c>
      <c r="F10" s="4" t="s">
        <v>241</v>
      </c>
      <c r="G10" s="4" t="s">
        <v>241</v>
      </c>
      <c r="H10" s="2" t="s">
        <v>210</v>
      </c>
      <c r="I10" s="4" t="s">
        <v>326</v>
      </c>
      <c r="J10" s="4" t="s">
        <v>304</v>
      </c>
      <c r="K10" s="4" t="s">
        <v>317</v>
      </c>
      <c r="L10" s="2" t="s">
        <v>59</v>
      </c>
      <c r="M10" s="6">
        <v>15000</v>
      </c>
      <c r="N10" s="2" t="s">
        <v>182</v>
      </c>
      <c r="O10" s="12">
        <f>6570.52*2</f>
        <v>13141.04</v>
      </c>
      <c r="P10" s="2" t="s">
        <v>182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7" t="s">
        <v>351</v>
      </c>
      <c r="AE10" s="3">
        <v>46081</v>
      </c>
      <c r="AF10" s="5" t="s">
        <v>198</v>
      </c>
    </row>
    <row r="11" spans="1:32" ht="50" x14ac:dyDescent="0.25">
      <c r="A11" s="2">
        <v>2026</v>
      </c>
      <c r="B11" s="3">
        <v>46054</v>
      </c>
      <c r="C11" s="3">
        <v>46081</v>
      </c>
      <c r="D11" s="2" t="s">
        <v>49</v>
      </c>
      <c r="E11" s="2" t="s">
        <v>189</v>
      </c>
      <c r="F11" s="2" t="s">
        <v>247</v>
      </c>
      <c r="G11" s="2" t="s">
        <v>211</v>
      </c>
      <c r="H11" s="2" t="s">
        <v>350</v>
      </c>
      <c r="I11" s="2" t="s">
        <v>313</v>
      </c>
      <c r="J11" s="2" t="s">
        <v>314</v>
      </c>
      <c r="K11" s="2" t="s">
        <v>286</v>
      </c>
      <c r="L11" s="2" t="s">
        <v>60</v>
      </c>
      <c r="M11" s="6">
        <f>66313.79</f>
        <v>66313.789999999994</v>
      </c>
      <c r="N11" s="2" t="s">
        <v>182</v>
      </c>
      <c r="O11" s="11">
        <f>18679.81+18656.75</f>
        <v>37336.559999999998</v>
      </c>
      <c r="P11" s="2" t="s">
        <v>182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7" t="s">
        <v>351</v>
      </c>
      <c r="AE11" s="3">
        <v>46081</v>
      </c>
      <c r="AF11" s="5" t="s">
        <v>198</v>
      </c>
    </row>
    <row r="12" spans="1:32" ht="50" x14ac:dyDescent="0.25">
      <c r="A12" s="2">
        <v>2026</v>
      </c>
      <c r="B12" s="3">
        <v>46054</v>
      </c>
      <c r="C12" s="3">
        <v>46081</v>
      </c>
      <c r="D12" s="2" t="s">
        <v>49</v>
      </c>
      <c r="E12" s="2" t="s">
        <v>190</v>
      </c>
      <c r="F12" s="2" t="s">
        <v>250</v>
      </c>
      <c r="G12" s="2" t="s">
        <v>369</v>
      </c>
      <c r="H12" s="2" t="s">
        <v>350</v>
      </c>
      <c r="I12" s="2" t="s">
        <v>321</v>
      </c>
      <c r="J12" s="2" t="s">
        <v>322</v>
      </c>
      <c r="K12" s="2" t="s">
        <v>267</v>
      </c>
      <c r="L12" s="2" t="s">
        <v>60</v>
      </c>
      <c r="M12" s="6">
        <v>44942.04</v>
      </c>
      <c r="N12" s="2" t="s">
        <v>182</v>
      </c>
      <c r="O12" s="11">
        <f>12677.89+12661.51</f>
        <v>25339.4</v>
      </c>
      <c r="P12" s="2" t="s">
        <v>182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7" t="s">
        <v>351</v>
      </c>
      <c r="AE12" s="3">
        <v>46081</v>
      </c>
      <c r="AF12" s="5" t="s">
        <v>198</v>
      </c>
    </row>
    <row r="13" spans="1:32" ht="37.5" x14ac:dyDescent="0.25">
      <c r="A13" s="2">
        <v>2026</v>
      </c>
      <c r="B13" s="3">
        <v>46054</v>
      </c>
      <c r="C13" s="3">
        <v>46081</v>
      </c>
      <c r="D13" s="2" t="s">
        <v>49</v>
      </c>
      <c r="E13" s="2" t="s">
        <v>180</v>
      </c>
      <c r="F13" s="2" t="s">
        <v>181</v>
      </c>
      <c r="G13" s="2" t="s">
        <v>370</v>
      </c>
      <c r="H13" s="2" t="s">
        <v>234</v>
      </c>
      <c r="I13" s="2" t="s">
        <v>341</v>
      </c>
      <c r="J13" s="2" t="s">
        <v>342</v>
      </c>
      <c r="K13" s="2" t="s">
        <v>343</v>
      </c>
      <c r="L13" s="2" t="s">
        <v>60</v>
      </c>
      <c r="M13" s="6">
        <v>27090</v>
      </c>
      <c r="N13" s="2" t="s">
        <v>182</v>
      </c>
      <c r="O13" s="11">
        <f>10923.55+10923.55</f>
        <v>21847.1</v>
      </c>
      <c r="P13" s="2" t="s">
        <v>182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7" t="s">
        <v>351</v>
      </c>
      <c r="AE13" s="3">
        <v>46081</v>
      </c>
      <c r="AF13" s="5" t="s">
        <v>198</v>
      </c>
    </row>
    <row r="14" spans="1:32" ht="37.5" x14ac:dyDescent="0.25">
      <c r="A14" s="2">
        <v>2026</v>
      </c>
      <c r="B14" s="3">
        <v>46054</v>
      </c>
      <c r="C14" s="3">
        <v>46081</v>
      </c>
      <c r="D14" s="2" t="s">
        <v>49</v>
      </c>
      <c r="E14" s="2" t="s">
        <v>203</v>
      </c>
      <c r="F14" s="2" t="s">
        <v>246</v>
      </c>
      <c r="G14" s="2" t="s">
        <v>212</v>
      </c>
      <c r="H14" s="2" t="s">
        <v>234</v>
      </c>
      <c r="I14" s="2" t="s">
        <v>268</v>
      </c>
      <c r="J14" s="2" t="s">
        <v>266</v>
      </c>
      <c r="K14" s="2" t="s">
        <v>267</v>
      </c>
      <c r="L14" s="2" t="s">
        <v>60</v>
      </c>
      <c r="M14" s="6">
        <v>66313.8</v>
      </c>
      <c r="N14" s="2" t="s">
        <v>182</v>
      </c>
      <c r="O14" s="11">
        <f>24944.17*2</f>
        <v>49888.34</v>
      </c>
      <c r="P14" s="2" t="s">
        <v>182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7" t="s">
        <v>351</v>
      </c>
      <c r="AE14" s="3">
        <v>46081</v>
      </c>
      <c r="AF14" s="5" t="s">
        <v>198</v>
      </c>
    </row>
    <row r="15" spans="1:32" ht="37.5" x14ac:dyDescent="0.25">
      <c r="A15" s="2">
        <v>2026</v>
      </c>
      <c r="B15" s="3">
        <v>46054</v>
      </c>
      <c r="C15" s="3">
        <v>46081</v>
      </c>
      <c r="D15" s="2" t="s">
        <v>49</v>
      </c>
      <c r="E15" s="2" t="s">
        <v>183</v>
      </c>
      <c r="F15" s="2" t="s">
        <v>250</v>
      </c>
      <c r="G15" s="2" t="s">
        <v>235</v>
      </c>
      <c r="H15" s="2" t="s">
        <v>234</v>
      </c>
      <c r="I15" s="2" t="s">
        <v>332</v>
      </c>
      <c r="J15" s="2" t="s">
        <v>333</v>
      </c>
      <c r="K15" s="2" t="s">
        <v>317</v>
      </c>
      <c r="L15" s="2" t="s">
        <v>60</v>
      </c>
      <c r="M15" s="6">
        <v>38000</v>
      </c>
      <c r="N15" s="2" t="s">
        <v>182</v>
      </c>
      <c r="O15" s="11">
        <f>14986.21*2</f>
        <v>29972.42</v>
      </c>
      <c r="P15" s="2" t="s">
        <v>182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7" t="s">
        <v>351</v>
      </c>
      <c r="AE15" s="3">
        <v>46081</v>
      </c>
      <c r="AF15" s="5" t="s">
        <v>198</v>
      </c>
    </row>
    <row r="16" spans="1:32" ht="37.5" x14ac:dyDescent="0.25">
      <c r="A16" s="2">
        <v>2026</v>
      </c>
      <c r="B16" s="3">
        <v>46054</v>
      </c>
      <c r="C16" s="3">
        <v>46081</v>
      </c>
      <c r="D16" s="2" t="s">
        <v>49</v>
      </c>
      <c r="E16" s="4" t="s">
        <v>239</v>
      </c>
      <c r="F16" s="2" t="s">
        <v>246</v>
      </c>
      <c r="G16" s="2" t="s">
        <v>213</v>
      </c>
      <c r="H16" s="2" t="s">
        <v>259</v>
      </c>
      <c r="I16" s="4" t="s">
        <v>323</v>
      </c>
      <c r="J16" s="4" t="s">
        <v>324</v>
      </c>
      <c r="K16" s="4" t="s">
        <v>325</v>
      </c>
      <c r="L16" s="2" t="s">
        <v>59</v>
      </c>
      <c r="M16" s="6">
        <v>40000</v>
      </c>
      <c r="N16" s="2" t="s">
        <v>182</v>
      </c>
      <c r="O16" s="12">
        <f>15710.65*2</f>
        <v>31421.3</v>
      </c>
      <c r="P16" s="2" t="s">
        <v>182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7" t="s">
        <v>351</v>
      </c>
      <c r="AE16" s="3">
        <v>46081</v>
      </c>
      <c r="AF16" s="5" t="s">
        <v>198</v>
      </c>
    </row>
    <row r="17" spans="1:32" ht="37.5" x14ac:dyDescent="0.25">
      <c r="A17" s="2">
        <v>2026</v>
      </c>
      <c r="B17" s="3">
        <v>46054</v>
      </c>
      <c r="C17" s="3">
        <v>46081</v>
      </c>
      <c r="D17" s="2" t="s">
        <v>49</v>
      </c>
      <c r="E17" s="2" t="s">
        <v>209</v>
      </c>
      <c r="F17" s="2" t="s">
        <v>247</v>
      </c>
      <c r="G17" s="2" t="s">
        <v>226</v>
      </c>
      <c r="H17" s="2" t="s">
        <v>226</v>
      </c>
      <c r="I17" s="4" t="s">
        <v>297</v>
      </c>
      <c r="J17" s="4" t="s">
        <v>298</v>
      </c>
      <c r="K17" s="4" t="s">
        <v>299</v>
      </c>
      <c r="L17" s="2" t="s">
        <v>59</v>
      </c>
      <c r="M17" s="6">
        <v>65091.72</v>
      </c>
      <c r="N17" s="2" t="s">
        <v>182</v>
      </c>
      <c r="O17" s="12">
        <f>24538.14*2</f>
        <v>49076.28</v>
      </c>
      <c r="P17" s="2" t="s">
        <v>182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7" t="s">
        <v>351</v>
      </c>
      <c r="AE17" s="3">
        <v>46081</v>
      </c>
      <c r="AF17" s="5" t="s">
        <v>198</v>
      </c>
    </row>
    <row r="18" spans="1:32" ht="50" x14ac:dyDescent="0.25">
      <c r="A18" s="2">
        <v>2026</v>
      </c>
      <c r="B18" s="3">
        <v>46054</v>
      </c>
      <c r="C18" s="3">
        <v>46081</v>
      </c>
      <c r="D18" s="2" t="s">
        <v>49</v>
      </c>
      <c r="E18" s="2" t="s">
        <v>193</v>
      </c>
      <c r="F18" s="2" t="s">
        <v>247</v>
      </c>
      <c r="G18" s="2" t="s">
        <v>215</v>
      </c>
      <c r="H18" s="2" t="s">
        <v>216</v>
      </c>
      <c r="I18" s="2" t="s">
        <v>300</v>
      </c>
      <c r="J18" s="2" t="s">
        <v>301</v>
      </c>
      <c r="K18" s="2" t="s">
        <v>294</v>
      </c>
      <c r="L18" s="2" t="s">
        <v>59</v>
      </c>
      <c r="M18" s="6">
        <v>65091.72</v>
      </c>
      <c r="N18" s="2" t="s">
        <v>182</v>
      </c>
      <c r="O18" s="12">
        <f>24538.14*2</f>
        <v>49076.28</v>
      </c>
      <c r="P18" s="2" t="s">
        <v>182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7" t="s">
        <v>351</v>
      </c>
      <c r="AE18" s="3">
        <v>46081</v>
      </c>
      <c r="AF18" s="5" t="s">
        <v>198</v>
      </c>
    </row>
    <row r="19" spans="1:32" ht="46.5" customHeight="1" x14ac:dyDescent="0.25">
      <c r="A19" s="2">
        <v>2026</v>
      </c>
      <c r="B19" s="3">
        <v>46054</v>
      </c>
      <c r="C19" s="3">
        <v>46081</v>
      </c>
      <c r="D19" s="2" t="s">
        <v>49</v>
      </c>
      <c r="E19" s="4" t="s">
        <v>242</v>
      </c>
      <c r="F19" s="2" t="s">
        <v>250</v>
      </c>
      <c r="G19" s="4" t="s">
        <v>243</v>
      </c>
      <c r="H19" s="2" t="s">
        <v>214</v>
      </c>
      <c r="I19" s="4" t="s">
        <v>284</v>
      </c>
      <c r="J19" s="4" t="s">
        <v>285</v>
      </c>
      <c r="K19" s="4" t="s">
        <v>286</v>
      </c>
      <c r="L19" s="2" t="s">
        <v>60</v>
      </c>
      <c r="M19" s="6">
        <v>40000</v>
      </c>
      <c r="N19" s="2" t="s">
        <v>182</v>
      </c>
      <c r="O19" s="12">
        <f>15715.5*2</f>
        <v>31431</v>
      </c>
      <c r="P19" s="2" t="s">
        <v>182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7" t="s">
        <v>351</v>
      </c>
      <c r="AE19" s="3">
        <v>46081</v>
      </c>
      <c r="AF19" s="5" t="s">
        <v>198</v>
      </c>
    </row>
    <row r="20" spans="1:32" ht="42" customHeight="1" x14ac:dyDescent="0.25">
      <c r="A20" s="2">
        <v>2026</v>
      </c>
      <c r="B20" s="3">
        <v>46054</v>
      </c>
      <c r="C20" s="3">
        <v>46081</v>
      </c>
      <c r="D20" s="2" t="s">
        <v>49</v>
      </c>
      <c r="E20" s="2" t="s">
        <v>194</v>
      </c>
      <c r="F20" s="2" t="s">
        <v>247</v>
      </c>
      <c r="G20" s="2" t="s">
        <v>217</v>
      </c>
      <c r="H20" s="2" t="s">
        <v>218</v>
      </c>
      <c r="I20" s="2" t="s">
        <v>289</v>
      </c>
      <c r="J20" s="2" t="s">
        <v>290</v>
      </c>
      <c r="K20" s="2" t="s">
        <v>291</v>
      </c>
      <c r="L20" s="2" t="s">
        <v>59</v>
      </c>
      <c r="M20" s="6">
        <v>74544.95</v>
      </c>
      <c r="N20" s="2" t="s">
        <v>182</v>
      </c>
      <c r="O20" s="11">
        <f>27793.9*2</f>
        <v>55587.8</v>
      </c>
      <c r="P20" s="2" t="s">
        <v>182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7" t="s">
        <v>351</v>
      </c>
      <c r="AE20" s="3">
        <v>46081</v>
      </c>
      <c r="AF20" s="5" t="s">
        <v>198</v>
      </c>
    </row>
    <row r="21" spans="1:32" ht="38.25" customHeight="1" x14ac:dyDescent="0.25">
      <c r="A21" s="2">
        <v>2026</v>
      </c>
      <c r="B21" s="3">
        <v>46054</v>
      </c>
      <c r="C21" s="3">
        <v>46081</v>
      </c>
      <c r="D21" s="2" t="s">
        <v>49</v>
      </c>
      <c r="E21" s="2" t="s">
        <v>188</v>
      </c>
      <c r="F21" s="2" t="s">
        <v>250</v>
      </c>
      <c r="G21" s="2" t="s">
        <v>253</v>
      </c>
      <c r="H21" s="2" t="s">
        <v>218</v>
      </c>
      <c r="I21" s="2" t="s">
        <v>318</v>
      </c>
      <c r="J21" s="2" t="s">
        <v>319</v>
      </c>
      <c r="K21" s="2" t="s">
        <v>320</v>
      </c>
      <c r="L21" s="2" t="s">
        <v>60</v>
      </c>
      <c r="M21" s="6">
        <v>39180.239999999998</v>
      </c>
      <c r="N21" s="2" t="s">
        <v>182</v>
      </c>
      <c r="O21" s="11">
        <f>15416.56*2</f>
        <v>30833.119999999999</v>
      </c>
      <c r="P21" s="2" t="s">
        <v>182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7" t="s">
        <v>351</v>
      </c>
      <c r="AE21" s="3">
        <v>46081</v>
      </c>
      <c r="AF21" s="5" t="s">
        <v>198</v>
      </c>
    </row>
    <row r="22" spans="1:32" ht="50" x14ac:dyDescent="0.25">
      <c r="A22" s="2">
        <v>2026</v>
      </c>
      <c r="B22" s="3">
        <v>46054</v>
      </c>
      <c r="C22" s="3">
        <v>46081</v>
      </c>
      <c r="D22" s="2" t="s">
        <v>49</v>
      </c>
      <c r="E22" s="2" t="s">
        <v>199</v>
      </c>
      <c r="F22" s="2" t="s">
        <v>250</v>
      </c>
      <c r="G22" s="2" t="s">
        <v>254</v>
      </c>
      <c r="H22" s="2" t="s">
        <v>218</v>
      </c>
      <c r="I22" s="2" t="s">
        <v>272</v>
      </c>
      <c r="J22" s="2" t="s">
        <v>273</v>
      </c>
      <c r="K22" s="2" t="s">
        <v>274</v>
      </c>
      <c r="L22" s="2" t="s">
        <v>60</v>
      </c>
      <c r="M22" s="6">
        <v>23000</v>
      </c>
      <c r="N22" s="2" t="s">
        <v>182</v>
      </c>
      <c r="O22" s="11">
        <f>9387.99*2</f>
        <v>18775.98</v>
      </c>
      <c r="P22" s="2" t="s">
        <v>182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7" t="s">
        <v>351</v>
      </c>
      <c r="AE22" s="3">
        <v>46081</v>
      </c>
      <c r="AF22" s="5" t="s">
        <v>198</v>
      </c>
    </row>
    <row r="23" spans="1:32" ht="37.5" x14ac:dyDescent="0.25">
      <c r="A23" s="2">
        <v>2026</v>
      </c>
      <c r="B23" s="3">
        <v>46054</v>
      </c>
      <c r="C23" s="3">
        <v>46081</v>
      </c>
      <c r="D23" s="2" t="s">
        <v>49</v>
      </c>
      <c r="E23" s="2" t="s">
        <v>191</v>
      </c>
      <c r="F23" s="2" t="s">
        <v>247</v>
      </c>
      <c r="G23" s="2" t="s">
        <v>219</v>
      </c>
      <c r="H23" s="2" t="s">
        <v>256</v>
      </c>
      <c r="I23" s="2" t="s">
        <v>330</v>
      </c>
      <c r="J23" s="2" t="s">
        <v>303</v>
      </c>
      <c r="K23" s="2" t="s">
        <v>331</v>
      </c>
      <c r="L23" s="2" t="s">
        <v>59</v>
      </c>
      <c r="M23" s="6">
        <v>74544.95</v>
      </c>
      <c r="N23" s="2" t="s">
        <v>182</v>
      </c>
      <c r="O23" s="11">
        <v>27793.9</v>
      </c>
      <c r="P23" s="2" t="s">
        <v>182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7" t="s">
        <v>351</v>
      </c>
      <c r="AE23" s="3">
        <v>46081</v>
      </c>
      <c r="AF23" s="5" t="s">
        <v>198</v>
      </c>
    </row>
    <row r="24" spans="1:32" ht="37.5" x14ac:dyDescent="0.25">
      <c r="A24" s="2">
        <v>2026</v>
      </c>
      <c r="B24" s="3">
        <v>46054</v>
      </c>
      <c r="C24" s="3">
        <v>46081</v>
      </c>
      <c r="D24" s="2" t="s">
        <v>49</v>
      </c>
      <c r="E24" s="2" t="s">
        <v>196</v>
      </c>
      <c r="F24" s="2" t="s">
        <v>250</v>
      </c>
      <c r="G24" s="2" t="s">
        <v>371</v>
      </c>
      <c r="H24" s="2" t="s">
        <v>256</v>
      </c>
      <c r="I24" s="2" t="s">
        <v>346</v>
      </c>
      <c r="J24" s="2" t="s">
        <v>335</v>
      </c>
      <c r="K24" s="2" t="s">
        <v>347</v>
      </c>
      <c r="L24" s="2" t="s">
        <v>59</v>
      </c>
      <c r="M24" s="6">
        <v>28809</v>
      </c>
      <c r="N24" s="2" t="s">
        <v>182</v>
      </c>
      <c r="O24" s="11">
        <f>11768.94*2</f>
        <v>23537.88</v>
      </c>
      <c r="P24" s="2" t="s">
        <v>182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7" t="s">
        <v>351</v>
      </c>
      <c r="AE24" s="3">
        <v>46081</v>
      </c>
      <c r="AF24" s="5" t="s">
        <v>198</v>
      </c>
    </row>
    <row r="25" spans="1:32" ht="75" x14ac:dyDescent="0.25">
      <c r="A25" s="2">
        <v>2026</v>
      </c>
      <c r="B25" s="3">
        <v>46054</v>
      </c>
      <c r="C25" s="3">
        <v>46081</v>
      </c>
      <c r="D25" s="2" t="s">
        <v>49</v>
      </c>
      <c r="E25" s="2" t="s">
        <v>197</v>
      </c>
      <c r="F25" s="2" t="s">
        <v>247</v>
      </c>
      <c r="G25" s="2" t="s">
        <v>214</v>
      </c>
      <c r="H25" s="2" t="s">
        <v>214</v>
      </c>
      <c r="I25" s="2" t="s">
        <v>311</v>
      </c>
      <c r="J25" s="2" t="s">
        <v>282</v>
      </c>
      <c r="K25" s="2" t="s">
        <v>312</v>
      </c>
      <c r="L25" s="2" t="s">
        <v>59</v>
      </c>
      <c r="M25" s="6">
        <v>65091.72</v>
      </c>
      <c r="N25" s="2" t="s">
        <v>182</v>
      </c>
      <c r="O25" s="11">
        <f>24501.6*2</f>
        <v>49003.199999999997</v>
      </c>
      <c r="P25" s="2" t="s">
        <v>182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7" t="s">
        <v>351</v>
      </c>
      <c r="AE25" s="3">
        <v>46081</v>
      </c>
      <c r="AF25" s="5" t="s">
        <v>198</v>
      </c>
    </row>
    <row r="26" spans="1:32" ht="37.5" x14ac:dyDescent="0.25">
      <c r="A26" s="2">
        <v>2026</v>
      </c>
      <c r="B26" s="3">
        <v>46054</v>
      </c>
      <c r="C26" s="3">
        <v>46081</v>
      </c>
      <c r="D26" s="2" t="s">
        <v>49</v>
      </c>
      <c r="E26" s="2" t="s">
        <v>195</v>
      </c>
      <c r="F26" s="2" t="s">
        <v>250</v>
      </c>
      <c r="G26" s="2" t="s">
        <v>372</v>
      </c>
      <c r="H26" s="2" t="s">
        <v>255</v>
      </c>
      <c r="I26" s="2" t="s">
        <v>281</v>
      </c>
      <c r="J26" s="2" t="s">
        <v>282</v>
      </c>
      <c r="K26" s="2" t="s">
        <v>283</v>
      </c>
      <c r="L26" s="2" t="s">
        <v>59</v>
      </c>
      <c r="M26" s="6">
        <v>36165.57</v>
      </c>
      <c r="N26" s="2" t="s">
        <v>182</v>
      </c>
      <c r="O26" s="11">
        <f>14317.28+14317.29</f>
        <v>28634.57</v>
      </c>
      <c r="P26" s="2" t="s">
        <v>182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7" t="s">
        <v>351</v>
      </c>
      <c r="AE26" s="3">
        <v>46081</v>
      </c>
      <c r="AF26" s="5" t="s">
        <v>198</v>
      </c>
    </row>
    <row r="27" spans="1:32" ht="37.5" x14ac:dyDescent="0.25">
      <c r="A27" s="2">
        <v>2026</v>
      </c>
      <c r="B27" s="3">
        <v>46054</v>
      </c>
      <c r="C27" s="3">
        <v>46081</v>
      </c>
      <c r="D27" s="2" t="s">
        <v>49</v>
      </c>
      <c r="E27" s="2" t="s">
        <v>186</v>
      </c>
      <c r="F27" s="2" t="s">
        <v>184</v>
      </c>
      <c r="G27" s="2" t="s">
        <v>233</v>
      </c>
      <c r="H27" s="2" t="s">
        <v>256</v>
      </c>
      <c r="I27" s="2" t="s">
        <v>348</v>
      </c>
      <c r="J27" s="2" t="s">
        <v>342</v>
      </c>
      <c r="K27" s="2" t="s">
        <v>349</v>
      </c>
      <c r="L27" s="2" t="s">
        <v>60</v>
      </c>
      <c r="M27" s="6">
        <v>38000</v>
      </c>
      <c r="N27" s="2" t="s">
        <v>182</v>
      </c>
      <c r="O27" s="11">
        <f>8911.81+8885</f>
        <v>17796.809999999998</v>
      </c>
      <c r="P27" s="2" t="s">
        <v>182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7" t="s">
        <v>351</v>
      </c>
      <c r="AE27" s="3">
        <v>46081</v>
      </c>
      <c r="AF27" s="5" t="s">
        <v>198</v>
      </c>
    </row>
    <row r="28" spans="1:32" ht="37.5" x14ac:dyDescent="0.25">
      <c r="A28" s="2">
        <v>2026</v>
      </c>
      <c r="B28" s="3">
        <v>46054</v>
      </c>
      <c r="C28" s="3">
        <v>46081</v>
      </c>
      <c r="D28" s="2" t="s">
        <v>49</v>
      </c>
      <c r="E28" s="2" t="s">
        <v>202</v>
      </c>
      <c r="F28" s="2" t="s">
        <v>248</v>
      </c>
      <c r="G28" s="2" t="s">
        <v>221</v>
      </c>
      <c r="H28" s="2" t="s">
        <v>222</v>
      </c>
      <c r="I28" s="2" t="s">
        <v>334</v>
      </c>
      <c r="J28" s="2" t="s">
        <v>335</v>
      </c>
      <c r="K28" s="2" t="s">
        <v>336</v>
      </c>
      <c r="L28" s="2" t="s">
        <v>60</v>
      </c>
      <c r="M28" s="6">
        <v>84544.95</v>
      </c>
      <c r="N28" s="2" t="s">
        <v>182</v>
      </c>
      <c r="O28" s="11">
        <f>31293.9*2</f>
        <v>62587.8</v>
      </c>
      <c r="P28" s="2" t="s">
        <v>182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7" t="s">
        <v>351</v>
      </c>
      <c r="AE28" s="3">
        <v>46081</v>
      </c>
      <c r="AF28" s="5" t="s">
        <v>198</v>
      </c>
    </row>
    <row r="29" spans="1:32" ht="37.5" x14ac:dyDescent="0.25">
      <c r="A29" s="2">
        <v>2026</v>
      </c>
      <c r="B29" s="3">
        <v>46054</v>
      </c>
      <c r="C29" s="3">
        <v>46081</v>
      </c>
      <c r="D29" s="2" t="s">
        <v>49</v>
      </c>
      <c r="E29" s="2" t="s">
        <v>204</v>
      </c>
      <c r="F29" s="2" t="s">
        <v>247</v>
      </c>
      <c r="G29" s="2" t="s">
        <v>223</v>
      </c>
      <c r="H29" s="2" t="s">
        <v>224</v>
      </c>
      <c r="I29" s="2" t="s">
        <v>308</v>
      </c>
      <c r="J29" s="2" t="s">
        <v>309</v>
      </c>
      <c r="K29" s="2" t="s">
        <v>310</v>
      </c>
      <c r="L29" s="2" t="s">
        <v>60</v>
      </c>
      <c r="M29" s="6">
        <v>65091.72</v>
      </c>
      <c r="N29" s="2" t="s">
        <v>182</v>
      </c>
      <c r="O29" s="11">
        <f>24538.14*2</f>
        <v>49076.28</v>
      </c>
      <c r="P29" s="2" t="s">
        <v>182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7" t="s">
        <v>351</v>
      </c>
      <c r="AE29" s="3">
        <v>46081</v>
      </c>
      <c r="AF29" s="5" t="s">
        <v>198</v>
      </c>
    </row>
    <row r="30" spans="1:32" ht="37.5" x14ac:dyDescent="0.25">
      <c r="A30" s="2">
        <v>2026</v>
      </c>
      <c r="B30" s="3">
        <v>46054</v>
      </c>
      <c r="C30" s="3">
        <v>46081</v>
      </c>
      <c r="D30" s="2" t="s">
        <v>49</v>
      </c>
      <c r="E30" s="4" t="s">
        <v>237</v>
      </c>
      <c r="F30" s="2" t="s">
        <v>250</v>
      </c>
      <c r="G30" s="4" t="s">
        <v>238</v>
      </c>
      <c r="H30" s="2" t="s">
        <v>224</v>
      </c>
      <c r="I30" s="4" t="s">
        <v>263</v>
      </c>
      <c r="J30" s="4" t="s">
        <v>264</v>
      </c>
      <c r="K30" s="4" t="s">
        <v>265</v>
      </c>
      <c r="L30" s="2" t="s">
        <v>60</v>
      </c>
      <c r="M30" s="6">
        <v>32000</v>
      </c>
      <c r="N30" s="2" t="s">
        <v>182</v>
      </c>
      <c r="O30" s="12">
        <f>12966.98*2</f>
        <v>25933.96</v>
      </c>
      <c r="P30" s="2" t="s">
        <v>182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7" t="s">
        <v>351</v>
      </c>
      <c r="AE30" s="3">
        <v>46081</v>
      </c>
      <c r="AF30" s="5" t="s">
        <v>198</v>
      </c>
    </row>
    <row r="31" spans="1:32" ht="37.5" x14ac:dyDescent="0.25">
      <c r="A31" s="2">
        <v>2026</v>
      </c>
      <c r="B31" s="3">
        <v>46054</v>
      </c>
      <c r="C31" s="3">
        <v>46081</v>
      </c>
      <c r="D31" s="2" t="s">
        <v>49</v>
      </c>
      <c r="E31" s="2" t="s">
        <v>208</v>
      </c>
      <c r="F31" s="4" t="s">
        <v>181</v>
      </c>
      <c r="G31" s="4" t="s">
        <v>225</v>
      </c>
      <c r="H31" s="2" t="s">
        <v>224</v>
      </c>
      <c r="I31" s="4" t="s">
        <v>315</v>
      </c>
      <c r="J31" s="4" t="s">
        <v>316</v>
      </c>
      <c r="K31" s="4" t="s">
        <v>317</v>
      </c>
      <c r="L31" s="2" t="s">
        <v>60</v>
      </c>
      <c r="M31" s="6">
        <v>24000</v>
      </c>
      <c r="N31" s="2" t="s">
        <v>182</v>
      </c>
      <c r="O31" s="12">
        <f>9763.43*2</f>
        <v>19526.86</v>
      </c>
      <c r="P31" s="2" t="s">
        <v>182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7" t="s">
        <v>351</v>
      </c>
      <c r="AE31" s="3">
        <v>46081</v>
      </c>
      <c r="AF31" s="5" t="s">
        <v>198</v>
      </c>
    </row>
    <row r="32" spans="1:32" ht="50" x14ac:dyDescent="0.25">
      <c r="A32" s="2">
        <v>2026</v>
      </c>
      <c r="B32" s="3">
        <v>46054</v>
      </c>
      <c r="C32" s="3">
        <v>46081</v>
      </c>
      <c r="D32" s="2" t="s">
        <v>49</v>
      </c>
      <c r="E32" s="2" t="s">
        <v>205</v>
      </c>
      <c r="F32" s="2" t="s">
        <v>247</v>
      </c>
      <c r="G32" s="2" t="s">
        <v>373</v>
      </c>
      <c r="H32" s="2" t="s">
        <v>374</v>
      </c>
      <c r="I32" s="2" t="s">
        <v>287</v>
      </c>
      <c r="J32" s="2" t="s">
        <v>267</v>
      </c>
      <c r="K32" s="2" t="s">
        <v>288</v>
      </c>
      <c r="L32" s="2" t="s">
        <v>59</v>
      </c>
      <c r="M32" s="6">
        <v>74544.960000000006</v>
      </c>
      <c r="N32" s="2" t="s">
        <v>182</v>
      </c>
      <c r="O32" s="11">
        <f>27793.9</f>
        <v>27793.9</v>
      </c>
      <c r="P32" s="2" t="s">
        <v>182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7" t="s">
        <v>351</v>
      </c>
      <c r="AE32" s="3">
        <v>46081</v>
      </c>
      <c r="AF32" s="5" t="s">
        <v>198</v>
      </c>
    </row>
    <row r="33" spans="1:32" ht="50" x14ac:dyDescent="0.25">
      <c r="A33" s="2">
        <v>2026</v>
      </c>
      <c r="B33" s="3">
        <v>46054</v>
      </c>
      <c r="C33" s="3">
        <v>46081</v>
      </c>
      <c r="D33" s="2" t="s">
        <v>49</v>
      </c>
      <c r="E33" s="2" t="s">
        <v>206</v>
      </c>
      <c r="F33" s="2" t="s">
        <v>250</v>
      </c>
      <c r="G33" s="4" t="s">
        <v>375</v>
      </c>
      <c r="H33" s="2" t="s">
        <v>374</v>
      </c>
      <c r="I33" s="4" t="s">
        <v>302</v>
      </c>
      <c r="J33" s="4" t="s">
        <v>303</v>
      </c>
      <c r="K33" s="4" t="s">
        <v>304</v>
      </c>
      <c r="L33" s="2" t="s">
        <v>59</v>
      </c>
      <c r="M33" s="6">
        <f>45000</f>
        <v>45000</v>
      </c>
      <c r="N33" s="2" t="s">
        <v>182</v>
      </c>
      <c r="O33" s="12">
        <f>17526.74*2</f>
        <v>35053.480000000003</v>
      </c>
      <c r="P33" s="2" t="s">
        <v>182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7" t="s">
        <v>351</v>
      </c>
      <c r="AE33" s="3">
        <v>46081</v>
      </c>
      <c r="AF33" s="5" t="s">
        <v>198</v>
      </c>
    </row>
    <row r="34" spans="1:32" ht="37.5" x14ac:dyDescent="0.25">
      <c r="A34" s="2">
        <v>2026</v>
      </c>
      <c r="B34" s="3">
        <v>46054</v>
      </c>
      <c r="C34" s="3">
        <v>46081</v>
      </c>
      <c r="D34" s="2" t="s">
        <v>49</v>
      </c>
      <c r="E34" s="4" t="s">
        <v>232</v>
      </c>
      <c r="F34" s="2" t="s">
        <v>250</v>
      </c>
      <c r="G34" s="4" t="s">
        <v>376</v>
      </c>
      <c r="H34" s="4" t="s">
        <v>257</v>
      </c>
      <c r="I34" s="4" t="s">
        <v>292</v>
      </c>
      <c r="J34" s="4" t="s">
        <v>267</v>
      </c>
      <c r="K34" s="4" t="s">
        <v>293</v>
      </c>
      <c r="L34" s="2" t="s">
        <v>60</v>
      </c>
      <c r="M34" s="6">
        <v>32000</v>
      </c>
      <c r="N34" s="2" t="s">
        <v>182</v>
      </c>
      <c r="O34" s="12">
        <f>12766.98*2</f>
        <v>25533.96</v>
      </c>
      <c r="P34" s="2" t="s">
        <v>182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7" t="s">
        <v>351</v>
      </c>
      <c r="AE34" s="3">
        <v>46081</v>
      </c>
      <c r="AF34" s="5" t="s">
        <v>198</v>
      </c>
    </row>
    <row r="35" spans="1:32" ht="37.5" x14ac:dyDescent="0.25">
      <c r="A35" s="2">
        <v>2026</v>
      </c>
      <c r="B35" s="3">
        <v>46054</v>
      </c>
      <c r="C35" s="3">
        <v>46081</v>
      </c>
      <c r="D35" s="2" t="s">
        <v>49</v>
      </c>
      <c r="E35" s="4" t="s">
        <v>231</v>
      </c>
      <c r="F35" s="2" t="s">
        <v>247</v>
      </c>
      <c r="G35" s="4" t="s">
        <v>251</v>
      </c>
      <c r="H35" s="4" t="s">
        <v>227</v>
      </c>
      <c r="I35" s="4" t="s">
        <v>337</v>
      </c>
      <c r="J35" s="4" t="s">
        <v>320</v>
      </c>
      <c r="K35" s="4" t="s">
        <v>338</v>
      </c>
      <c r="L35" s="2" t="s">
        <v>60</v>
      </c>
      <c r="M35" s="6">
        <v>65091.72</v>
      </c>
      <c r="N35" s="2" t="s">
        <v>182</v>
      </c>
      <c r="O35" s="12">
        <f>24538.14*2</f>
        <v>49076.28</v>
      </c>
      <c r="P35" s="2" t="s">
        <v>182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7" t="s">
        <v>351</v>
      </c>
      <c r="AE35" s="3">
        <v>46081</v>
      </c>
      <c r="AF35" s="5" t="s">
        <v>198</v>
      </c>
    </row>
    <row r="36" spans="1:32" ht="37.5" x14ac:dyDescent="0.25">
      <c r="A36" s="2">
        <v>2026</v>
      </c>
      <c r="B36" s="3">
        <v>46054</v>
      </c>
      <c r="C36" s="3">
        <v>46081</v>
      </c>
      <c r="D36" s="2" t="s">
        <v>49</v>
      </c>
      <c r="E36" s="2" t="s">
        <v>207</v>
      </c>
      <c r="F36" s="2" t="s">
        <v>250</v>
      </c>
      <c r="G36" s="4" t="s">
        <v>377</v>
      </c>
      <c r="H36" s="4" t="s">
        <v>257</v>
      </c>
      <c r="I36" s="4" t="s">
        <v>295</v>
      </c>
      <c r="J36" s="4" t="s">
        <v>296</v>
      </c>
      <c r="K36" s="4" t="s">
        <v>274</v>
      </c>
      <c r="L36" s="2" t="s">
        <v>59</v>
      </c>
      <c r="M36" s="6">
        <v>32000</v>
      </c>
      <c r="N36" s="2" t="s">
        <v>182</v>
      </c>
      <c r="O36" s="12">
        <f>12766.98*2</f>
        <v>25533.96</v>
      </c>
      <c r="P36" s="2" t="s">
        <v>182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7" t="s">
        <v>351</v>
      </c>
      <c r="AE36" s="3">
        <v>46081</v>
      </c>
      <c r="AF36" s="5" t="s">
        <v>198</v>
      </c>
    </row>
    <row r="37" spans="1:32" ht="37.5" x14ac:dyDescent="0.25">
      <c r="A37" s="2">
        <v>2026</v>
      </c>
      <c r="B37" s="3">
        <v>46054</v>
      </c>
      <c r="C37" s="3">
        <v>46081</v>
      </c>
      <c r="D37" s="2" t="s">
        <v>49</v>
      </c>
      <c r="E37" s="4" t="s">
        <v>228</v>
      </c>
      <c r="F37" s="4" t="s">
        <v>181</v>
      </c>
      <c r="G37" s="4" t="s">
        <v>378</v>
      </c>
      <c r="H37" s="4" t="s">
        <v>227</v>
      </c>
      <c r="I37" s="4" t="s">
        <v>327</v>
      </c>
      <c r="J37" s="4" t="s">
        <v>328</v>
      </c>
      <c r="K37" s="4" t="s">
        <v>329</v>
      </c>
      <c r="L37" s="2" t="s">
        <v>59</v>
      </c>
      <c r="M37" s="6">
        <v>24000</v>
      </c>
      <c r="N37" s="2" t="s">
        <v>182</v>
      </c>
      <c r="O37" s="12">
        <f>9763.43*2</f>
        <v>19526.86</v>
      </c>
      <c r="P37" s="2" t="s">
        <v>182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7" t="s">
        <v>351</v>
      </c>
      <c r="AE37" s="3">
        <v>46081</v>
      </c>
      <c r="AF37" s="5" t="s">
        <v>198</v>
      </c>
    </row>
    <row r="38" spans="1:32" ht="37.5" x14ac:dyDescent="0.25">
      <c r="A38" s="2">
        <v>2026</v>
      </c>
      <c r="B38" s="3">
        <v>46054</v>
      </c>
      <c r="C38" s="3">
        <v>46081</v>
      </c>
      <c r="D38" s="2" t="s">
        <v>49</v>
      </c>
      <c r="E38" s="4" t="s">
        <v>236</v>
      </c>
      <c r="F38" s="2" t="s">
        <v>250</v>
      </c>
      <c r="G38" s="4" t="s">
        <v>379</v>
      </c>
      <c r="H38" s="4" t="s">
        <v>227</v>
      </c>
      <c r="I38" s="4" t="s">
        <v>339</v>
      </c>
      <c r="J38" s="4" t="s">
        <v>340</v>
      </c>
      <c r="K38" s="4" t="s">
        <v>293</v>
      </c>
      <c r="L38" s="2" t="s">
        <v>59</v>
      </c>
      <c r="M38" s="6">
        <v>45000</v>
      </c>
      <c r="N38" s="2" t="s">
        <v>182</v>
      </c>
      <c r="O38" s="12">
        <f>17526.74*2</f>
        <v>35053.480000000003</v>
      </c>
      <c r="P38" s="2" t="s">
        <v>182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7" t="s">
        <v>351</v>
      </c>
      <c r="AE38" s="3">
        <v>46081</v>
      </c>
      <c r="AF38" s="5" t="s">
        <v>198</v>
      </c>
    </row>
    <row r="39" spans="1:32" ht="37.5" x14ac:dyDescent="0.25">
      <c r="A39" s="2">
        <v>2026</v>
      </c>
      <c r="B39" s="3">
        <v>46054</v>
      </c>
      <c r="C39" s="3">
        <v>46081</v>
      </c>
      <c r="D39" s="2" t="s">
        <v>49</v>
      </c>
      <c r="E39" s="4" t="s">
        <v>229</v>
      </c>
      <c r="F39" s="4" t="s">
        <v>181</v>
      </c>
      <c r="G39" s="4" t="s">
        <v>380</v>
      </c>
      <c r="H39" s="4" t="s">
        <v>227</v>
      </c>
      <c r="I39" s="4" t="s">
        <v>344</v>
      </c>
      <c r="J39" s="4" t="s">
        <v>274</v>
      </c>
      <c r="K39" s="4" t="s">
        <v>345</v>
      </c>
      <c r="L39" s="2" t="s">
        <v>59</v>
      </c>
      <c r="M39" s="6">
        <v>28000</v>
      </c>
      <c r="N39" s="2" t="s">
        <v>182</v>
      </c>
      <c r="O39" s="12">
        <f>11250.28*2</f>
        <v>22500.560000000001</v>
      </c>
      <c r="P39" s="2" t="s">
        <v>182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7" t="s">
        <v>351</v>
      </c>
      <c r="AE39" s="3">
        <v>46081</v>
      </c>
      <c r="AF39" s="5" t="s">
        <v>198</v>
      </c>
    </row>
    <row r="40" spans="1:32" ht="37.5" x14ac:dyDescent="0.25">
      <c r="A40" s="2">
        <v>2026</v>
      </c>
      <c r="B40" s="3">
        <v>46054</v>
      </c>
      <c r="C40" s="3">
        <v>46081</v>
      </c>
      <c r="D40" s="2" t="s">
        <v>49</v>
      </c>
      <c r="E40" s="4" t="s">
        <v>244</v>
      </c>
      <c r="F40" s="2" t="s">
        <v>250</v>
      </c>
      <c r="G40" s="4" t="s">
        <v>245</v>
      </c>
      <c r="H40" s="4" t="s">
        <v>227</v>
      </c>
      <c r="I40" s="4" t="s">
        <v>269</v>
      </c>
      <c r="J40" s="4" t="s">
        <v>270</v>
      </c>
      <c r="K40" s="4" t="s">
        <v>271</v>
      </c>
      <c r="L40" s="2" t="s">
        <v>59</v>
      </c>
      <c r="M40" s="6">
        <v>38000</v>
      </c>
      <c r="N40" s="2" t="s">
        <v>182</v>
      </c>
      <c r="O40" s="12">
        <f>14986.21*2</f>
        <v>29972.42</v>
      </c>
      <c r="P40" s="2" t="s">
        <v>182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7" t="s">
        <v>351</v>
      </c>
      <c r="AE40" s="3">
        <v>46081</v>
      </c>
      <c r="AF40" s="5" t="s">
        <v>198</v>
      </c>
    </row>
    <row r="41" spans="1:32" ht="75" x14ac:dyDescent="0.25">
      <c r="A41" s="2">
        <v>2026</v>
      </c>
      <c r="B41" s="3">
        <v>46054</v>
      </c>
      <c r="C41" s="3">
        <v>46081</v>
      </c>
      <c r="D41" s="2" t="s">
        <v>49</v>
      </c>
      <c r="E41" s="2" t="s">
        <v>352</v>
      </c>
      <c r="F41" s="2" t="s">
        <v>181</v>
      </c>
      <c r="G41" s="2" t="s">
        <v>381</v>
      </c>
      <c r="H41" s="2" t="s">
        <v>214</v>
      </c>
      <c r="I41" s="2" t="s">
        <v>353</v>
      </c>
      <c r="J41" s="2" t="s">
        <v>354</v>
      </c>
      <c r="K41" s="2" t="s">
        <v>355</v>
      </c>
      <c r="L41" s="2" t="s">
        <v>59</v>
      </c>
      <c r="M41" s="6">
        <v>24000</v>
      </c>
      <c r="N41" s="2" t="s">
        <v>182</v>
      </c>
      <c r="O41" s="11">
        <f>9963.43*2</f>
        <v>19926.86</v>
      </c>
      <c r="P41" s="2" t="s">
        <v>182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7" t="s">
        <v>351</v>
      </c>
      <c r="AE41" s="3">
        <v>46081</v>
      </c>
      <c r="AF41" s="5" t="s">
        <v>198</v>
      </c>
    </row>
    <row r="42" spans="1:32" ht="38.25" customHeight="1" x14ac:dyDescent="0.25">
      <c r="A42" s="2">
        <v>2026</v>
      </c>
      <c r="B42" s="3">
        <v>46054</v>
      </c>
      <c r="C42" s="3">
        <v>46081</v>
      </c>
      <c r="D42" s="2" t="s">
        <v>49</v>
      </c>
      <c r="E42" s="2" t="s">
        <v>356</v>
      </c>
      <c r="F42" s="2" t="s">
        <v>359</v>
      </c>
      <c r="G42" s="2" t="s">
        <v>359</v>
      </c>
      <c r="H42" s="2" t="s">
        <v>234</v>
      </c>
      <c r="I42" s="2" t="s">
        <v>360</v>
      </c>
      <c r="J42" s="2" t="s">
        <v>361</v>
      </c>
      <c r="K42" s="2" t="s">
        <v>274</v>
      </c>
      <c r="L42" s="2" t="s">
        <v>60</v>
      </c>
      <c r="M42" s="6">
        <v>13500</v>
      </c>
      <c r="N42" s="2" t="s">
        <v>182</v>
      </c>
      <c r="O42" s="11">
        <f>5945.13*2</f>
        <v>11890.26</v>
      </c>
      <c r="P42" s="2" t="s">
        <v>182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7" t="s">
        <v>351</v>
      </c>
      <c r="AE42" s="3">
        <v>46081</v>
      </c>
      <c r="AF42" s="5" t="s">
        <v>362</v>
      </c>
    </row>
    <row r="43" spans="1:32" ht="37.5" x14ac:dyDescent="0.25">
      <c r="A43" s="2">
        <v>2026</v>
      </c>
      <c r="B43" s="3">
        <v>46054</v>
      </c>
      <c r="C43" s="3">
        <v>46081</v>
      </c>
      <c r="D43" s="2" t="s">
        <v>49</v>
      </c>
      <c r="E43" s="2" t="s">
        <v>357</v>
      </c>
      <c r="F43" s="2" t="s">
        <v>181</v>
      </c>
      <c r="G43" s="2" t="s">
        <v>382</v>
      </c>
      <c r="H43" s="4" t="s">
        <v>257</v>
      </c>
      <c r="I43" s="2" t="s">
        <v>365</v>
      </c>
      <c r="J43" s="2" t="s">
        <v>266</v>
      </c>
      <c r="K43" s="2" t="s">
        <v>366</v>
      </c>
      <c r="L43" s="2" t="s">
        <v>59</v>
      </c>
      <c r="M43" s="6">
        <v>24000</v>
      </c>
      <c r="N43" s="2" t="s">
        <v>182</v>
      </c>
      <c r="O43" s="11">
        <f>9963.43*2</f>
        <v>19926.86</v>
      </c>
      <c r="P43" s="2" t="s">
        <v>182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7" t="s">
        <v>351</v>
      </c>
      <c r="AE43" s="3">
        <v>46081</v>
      </c>
      <c r="AF43" s="5" t="s">
        <v>363</v>
      </c>
    </row>
    <row r="44" spans="1:32" ht="37.5" x14ac:dyDescent="0.25">
      <c r="A44" s="2">
        <v>2026</v>
      </c>
      <c r="B44" s="3">
        <v>46054</v>
      </c>
      <c r="C44" s="3">
        <v>46081</v>
      </c>
      <c r="D44" s="2" t="s">
        <v>49</v>
      </c>
      <c r="E44" s="2" t="s">
        <v>358</v>
      </c>
      <c r="F44" s="2" t="s">
        <v>181</v>
      </c>
      <c r="G44" s="2" t="s">
        <v>383</v>
      </c>
      <c r="H44" s="4" t="s">
        <v>257</v>
      </c>
      <c r="I44" s="2" t="s">
        <v>367</v>
      </c>
      <c r="J44" s="2" t="s">
        <v>342</v>
      </c>
      <c r="K44" s="2" t="s">
        <v>368</v>
      </c>
      <c r="L44" s="2" t="s">
        <v>59</v>
      </c>
      <c r="M44" s="6">
        <v>24000</v>
      </c>
      <c r="N44" s="2" t="s">
        <v>182</v>
      </c>
      <c r="O44" s="11">
        <f>9963.43*2</f>
        <v>19926.86</v>
      </c>
      <c r="P44" s="2" t="s">
        <v>182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7" t="s">
        <v>351</v>
      </c>
      <c r="AE44" s="3">
        <v>46081</v>
      </c>
      <c r="AF44" s="5" t="s">
        <v>364</v>
      </c>
    </row>
    <row r="45" spans="1:32" ht="37.5" x14ac:dyDescent="0.25">
      <c r="A45" s="2">
        <v>2026</v>
      </c>
      <c r="B45" s="3">
        <v>46023</v>
      </c>
      <c r="C45" s="3">
        <v>46053</v>
      </c>
      <c r="D45" s="2" t="s">
        <v>49</v>
      </c>
      <c r="E45" s="2" t="s">
        <v>200</v>
      </c>
      <c r="F45" s="2" t="s">
        <v>249</v>
      </c>
      <c r="G45" s="2" t="s">
        <v>201</v>
      </c>
      <c r="H45" s="2" t="s">
        <v>210</v>
      </c>
      <c r="I45" s="2" t="s">
        <v>261</v>
      </c>
      <c r="J45" s="2" t="s">
        <v>260</v>
      </c>
      <c r="K45" s="2" t="s">
        <v>262</v>
      </c>
      <c r="L45" s="2" t="s">
        <v>60</v>
      </c>
      <c r="M45" s="6">
        <v>109474.21</v>
      </c>
      <c r="N45" s="2" t="s">
        <v>182</v>
      </c>
      <c r="O45" s="11">
        <f>39974.54*2</f>
        <v>79949.08</v>
      </c>
      <c r="P45" s="2" t="s">
        <v>182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7" t="s">
        <v>351</v>
      </c>
      <c r="AE45" s="3">
        <v>46053</v>
      </c>
      <c r="AF45" s="5" t="s">
        <v>198</v>
      </c>
    </row>
    <row r="46" spans="1:32" ht="37.5" x14ac:dyDescent="0.25">
      <c r="A46" s="2">
        <v>2026</v>
      </c>
      <c r="B46" s="3">
        <v>46023</v>
      </c>
      <c r="C46" s="3">
        <v>46053</v>
      </c>
      <c r="D46" s="2" t="s">
        <v>49</v>
      </c>
      <c r="E46" s="4" t="s">
        <v>230</v>
      </c>
      <c r="F46" s="4" t="s">
        <v>181</v>
      </c>
      <c r="G46" s="4" t="s">
        <v>220</v>
      </c>
      <c r="H46" s="2" t="s">
        <v>210</v>
      </c>
      <c r="I46" s="4" t="s">
        <v>275</v>
      </c>
      <c r="J46" s="4" t="s">
        <v>276</v>
      </c>
      <c r="K46" s="4" t="s">
        <v>277</v>
      </c>
      <c r="L46" s="2" t="s">
        <v>60</v>
      </c>
      <c r="M46" s="6">
        <v>20000</v>
      </c>
      <c r="N46" s="2" t="s">
        <v>182</v>
      </c>
      <c r="O46" s="12">
        <f>8261.66*2</f>
        <v>16523.32</v>
      </c>
      <c r="P46" s="2" t="s">
        <v>182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7" t="s">
        <v>351</v>
      </c>
      <c r="AE46" s="3">
        <v>46053</v>
      </c>
      <c r="AF46" s="5" t="s">
        <v>198</v>
      </c>
    </row>
    <row r="47" spans="1:32" ht="37.5" x14ac:dyDescent="0.25">
      <c r="A47" s="2">
        <v>2026</v>
      </c>
      <c r="B47" s="3">
        <v>46023</v>
      </c>
      <c r="C47" s="3">
        <v>46053</v>
      </c>
      <c r="D47" s="2" t="s">
        <v>49</v>
      </c>
      <c r="E47" s="2" t="s">
        <v>187</v>
      </c>
      <c r="F47" s="2" t="s">
        <v>181</v>
      </c>
      <c r="G47" s="2" t="s">
        <v>220</v>
      </c>
      <c r="H47" s="2" t="s">
        <v>210</v>
      </c>
      <c r="I47" s="2" t="s">
        <v>305</v>
      </c>
      <c r="J47" s="2" t="s">
        <v>306</v>
      </c>
      <c r="K47" s="2" t="s">
        <v>307</v>
      </c>
      <c r="L47" s="2" t="s">
        <v>59</v>
      </c>
      <c r="M47" s="6">
        <v>24890.98</v>
      </c>
      <c r="N47" s="2" t="s">
        <v>182</v>
      </c>
      <c r="O47" s="11">
        <f>10297.93*2</f>
        <v>20595.86</v>
      </c>
      <c r="P47" s="2" t="s">
        <v>182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7" t="s">
        <v>351</v>
      </c>
      <c r="AE47" s="3">
        <v>46053</v>
      </c>
      <c r="AF47" s="5" t="s">
        <v>198</v>
      </c>
    </row>
    <row r="48" spans="1:32" ht="37.5" x14ac:dyDescent="0.25">
      <c r="A48" s="2">
        <v>2026</v>
      </c>
      <c r="B48" s="3">
        <v>46023</v>
      </c>
      <c r="C48" s="3">
        <v>46053</v>
      </c>
      <c r="D48" s="2" t="s">
        <v>49</v>
      </c>
      <c r="E48" s="4" t="s">
        <v>240</v>
      </c>
      <c r="F48" s="4" t="s">
        <v>241</v>
      </c>
      <c r="G48" s="4" t="s">
        <v>241</v>
      </c>
      <c r="H48" s="2" t="s">
        <v>210</v>
      </c>
      <c r="I48" s="4" t="s">
        <v>326</v>
      </c>
      <c r="J48" s="4" t="s">
        <v>304</v>
      </c>
      <c r="K48" s="4" t="s">
        <v>317</v>
      </c>
      <c r="L48" s="2" t="s">
        <v>59</v>
      </c>
      <c r="M48" s="6">
        <v>15000</v>
      </c>
      <c r="N48" s="2" t="s">
        <v>182</v>
      </c>
      <c r="O48" s="12">
        <f>6570.52*2</f>
        <v>13141.04</v>
      </c>
      <c r="P48" s="2" t="s">
        <v>182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7" t="s">
        <v>351</v>
      </c>
      <c r="AE48" s="3">
        <v>46053</v>
      </c>
      <c r="AF48" s="5" t="s">
        <v>198</v>
      </c>
    </row>
    <row r="49" spans="1:32" ht="50" x14ac:dyDescent="0.25">
      <c r="A49" s="2">
        <v>2026</v>
      </c>
      <c r="B49" s="3">
        <v>46023</v>
      </c>
      <c r="C49" s="3">
        <v>46053</v>
      </c>
      <c r="D49" s="2" t="s">
        <v>49</v>
      </c>
      <c r="E49" s="2" t="s">
        <v>189</v>
      </c>
      <c r="F49" s="2" t="s">
        <v>247</v>
      </c>
      <c r="G49" s="2" t="s">
        <v>211</v>
      </c>
      <c r="H49" s="2" t="s">
        <v>350</v>
      </c>
      <c r="I49" s="2" t="s">
        <v>313</v>
      </c>
      <c r="J49" s="2" t="s">
        <v>314</v>
      </c>
      <c r="K49" s="2" t="s">
        <v>286</v>
      </c>
      <c r="L49" s="2" t="s">
        <v>60</v>
      </c>
      <c r="M49" s="6">
        <f>66313.79</f>
        <v>66313.789999999994</v>
      </c>
      <c r="N49" s="2" t="s">
        <v>182</v>
      </c>
      <c r="O49" s="11">
        <f>18656.75*2</f>
        <v>37313.5</v>
      </c>
      <c r="P49" s="2" t="s">
        <v>182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7" t="s">
        <v>351</v>
      </c>
      <c r="AE49" s="3">
        <v>46053</v>
      </c>
      <c r="AF49" s="5" t="s">
        <v>198</v>
      </c>
    </row>
    <row r="50" spans="1:32" ht="50" x14ac:dyDescent="0.25">
      <c r="A50" s="2">
        <v>2026</v>
      </c>
      <c r="B50" s="3">
        <v>46023</v>
      </c>
      <c r="C50" s="3">
        <v>46053</v>
      </c>
      <c r="D50" s="2" t="s">
        <v>49</v>
      </c>
      <c r="E50" s="2" t="s">
        <v>190</v>
      </c>
      <c r="F50" s="2" t="s">
        <v>250</v>
      </c>
      <c r="G50" s="2" t="s">
        <v>369</v>
      </c>
      <c r="H50" s="2" t="s">
        <v>350</v>
      </c>
      <c r="I50" s="2" t="s">
        <v>321</v>
      </c>
      <c r="J50" s="2" t="s">
        <v>322</v>
      </c>
      <c r="K50" s="2" t="s">
        <v>267</v>
      </c>
      <c r="L50" s="2" t="s">
        <v>60</v>
      </c>
      <c r="M50" s="6">
        <v>44942.04</v>
      </c>
      <c r="N50" s="2" t="s">
        <v>182</v>
      </c>
      <c r="O50" s="11">
        <f>12661.51*2</f>
        <v>25323.02</v>
      </c>
      <c r="P50" s="2" t="s">
        <v>182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7" t="s">
        <v>351</v>
      </c>
      <c r="AE50" s="3">
        <v>46053</v>
      </c>
      <c r="AF50" s="5" t="s">
        <v>198</v>
      </c>
    </row>
    <row r="51" spans="1:32" ht="37.5" x14ac:dyDescent="0.25">
      <c r="A51" s="2">
        <v>2026</v>
      </c>
      <c r="B51" s="3">
        <v>46023</v>
      </c>
      <c r="C51" s="3">
        <v>46053</v>
      </c>
      <c r="D51" s="2" t="s">
        <v>49</v>
      </c>
      <c r="E51" s="2" t="s">
        <v>180</v>
      </c>
      <c r="F51" s="2" t="s">
        <v>181</v>
      </c>
      <c r="G51" s="2" t="s">
        <v>370</v>
      </c>
      <c r="H51" s="2" t="s">
        <v>234</v>
      </c>
      <c r="I51" s="2" t="s">
        <v>341</v>
      </c>
      <c r="J51" s="2" t="s">
        <v>342</v>
      </c>
      <c r="K51" s="2" t="s">
        <v>343</v>
      </c>
      <c r="L51" s="2" t="s">
        <v>60</v>
      </c>
      <c r="M51" s="6">
        <v>27090</v>
      </c>
      <c r="N51" s="2" t="s">
        <v>182</v>
      </c>
      <c r="O51" s="11">
        <f>10923.55*2</f>
        <v>21847.1</v>
      </c>
      <c r="P51" s="2" t="s">
        <v>182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7" t="s">
        <v>351</v>
      </c>
      <c r="AE51" s="3">
        <v>46053</v>
      </c>
      <c r="AF51" s="5" t="s">
        <v>198</v>
      </c>
    </row>
    <row r="52" spans="1:32" ht="37.5" x14ac:dyDescent="0.25">
      <c r="A52" s="2">
        <v>2026</v>
      </c>
      <c r="B52" s="3">
        <v>46023</v>
      </c>
      <c r="C52" s="3">
        <v>46053</v>
      </c>
      <c r="D52" s="2" t="s">
        <v>49</v>
      </c>
      <c r="E52" s="2" t="s">
        <v>203</v>
      </c>
      <c r="F52" s="2" t="s">
        <v>246</v>
      </c>
      <c r="G52" s="2" t="s">
        <v>212</v>
      </c>
      <c r="H52" s="2" t="s">
        <v>234</v>
      </c>
      <c r="I52" s="2" t="s">
        <v>268</v>
      </c>
      <c r="J52" s="2" t="s">
        <v>266</v>
      </c>
      <c r="K52" s="2" t="s">
        <v>267</v>
      </c>
      <c r="L52" s="2" t="s">
        <v>60</v>
      </c>
      <c r="M52" s="6">
        <v>66313.8</v>
      </c>
      <c r="N52" s="2" t="s">
        <v>182</v>
      </c>
      <c r="O52" s="11">
        <f>24944.17*2</f>
        <v>49888.34</v>
      </c>
      <c r="P52" s="2" t="s">
        <v>182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7" t="s">
        <v>351</v>
      </c>
      <c r="AE52" s="3">
        <v>46053</v>
      </c>
      <c r="AF52" s="5" t="s">
        <v>198</v>
      </c>
    </row>
    <row r="53" spans="1:32" ht="37.5" x14ac:dyDescent="0.25">
      <c r="A53" s="2">
        <v>2026</v>
      </c>
      <c r="B53" s="3">
        <v>46023</v>
      </c>
      <c r="C53" s="3">
        <v>46053</v>
      </c>
      <c r="D53" s="2" t="s">
        <v>49</v>
      </c>
      <c r="E53" s="2" t="s">
        <v>183</v>
      </c>
      <c r="F53" s="2" t="s">
        <v>250</v>
      </c>
      <c r="G53" s="2" t="s">
        <v>235</v>
      </c>
      <c r="H53" s="2" t="s">
        <v>234</v>
      </c>
      <c r="I53" s="2" t="s">
        <v>332</v>
      </c>
      <c r="J53" s="2" t="s">
        <v>333</v>
      </c>
      <c r="K53" s="2" t="s">
        <v>317</v>
      </c>
      <c r="L53" s="2" t="s">
        <v>60</v>
      </c>
      <c r="M53" s="6">
        <v>31209</v>
      </c>
      <c r="N53" s="2" t="s">
        <v>182</v>
      </c>
      <c r="O53" s="11">
        <f>12470*2</f>
        <v>24940</v>
      </c>
      <c r="P53" s="2" t="s">
        <v>182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7" t="s">
        <v>351</v>
      </c>
      <c r="AE53" s="3">
        <v>46053</v>
      </c>
      <c r="AF53" s="5" t="s">
        <v>198</v>
      </c>
    </row>
    <row r="54" spans="1:32" ht="37.5" x14ac:dyDescent="0.25">
      <c r="A54" s="2">
        <v>2026</v>
      </c>
      <c r="B54" s="3">
        <v>46023</v>
      </c>
      <c r="C54" s="3">
        <v>46053</v>
      </c>
      <c r="D54" s="2" t="s">
        <v>49</v>
      </c>
      <c r="E54" s="4" t="s">
        <v>239</v>
      </c>
      <c r="F54" s="2" t="s">
        <v>246</v>
      </c>
      <c r="G54" s="2" t="s">
        <v>213</v>
      </c>
      <c r="H54" s="2" t="s">
        <v>259</v>
      </c>
      <c r="I54" s="4" t="s">
        <v>323</v>
      </c>
      <c r="J54" s="4" t="s">
        <v>324</v>
      </c>
      <c r="K54" s="4" t="s">
        <v>325</v>
      </c>
      <c r="L54" s="2" t="s">
        <v>59</v>
      </c>
      <c r="M54" s="6">
        <v>40000</v>
      </c>
      <c r="N54" s="2" t="s">
        <v>182</v>
      </c>
      <c r="O54" s="12">
        <f>15710.65*2</f>
        <v>31421.3</v>
      </c>
      <c r="P54" s="2" t="s">
        <v>182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7" t="s">
        <v>351</v>
      </c>
      <c r="AE54" s="3">
        <v>46053</v>
      </c>
      <c r="AF54" s="5" t="s">
        <v>198</v>
      </c>
    </row>
    <row r="55" spans="1:32" ht="37.5" x14ac:dyDescent="0.25">
      <c r="A55" s="2">
        <v>2026</v>
      </c>
      <c r="B55" s="3">
        <v>46023</v>
      </c>
      <c r="C55" s="3">
        <v>46053</v>
      </c>
      <c r="D55" s="2" t="s">
        <v>49</v>
      </c>
      <c r="E55" s="2" t="s">
        <v>192</v>
      </c>
      <c r="F55" s="2" t="s">
        <v>248</v>
      </c>
      <c r="G55" s="2" t="s">
        <v>252</v>
      </c>
      <c r="H55" s="2" t="s">
        <v>258</v>
      </c>
      <c r="I55" s="2" t="s">
        <v>278</v>
      </c>
      <c r="J55" s="2" t="s">
        <v>279</v>
      </c>
      <c r="K55" s="2" t="s">
        <v>280</v>
      </c>
      <c r="L55" s="2" t="s">
        <v>59</v>
      </c>
      <c r="M55" s="6">
        <f>'[1]1ER QNA ENE '!$E$8/2</f>
        <v>54237.105000000003</v>
      </c>
      <c r="N55" s="2" t="s">
        <v>182</v>
      </c>
      <c r="O55" s="11">
        <f>39834.54</f>
        <v>39834.54</v>
      </c>
      <c r="P55" s="2" t="s">
        <v>182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7" t="s">
        <v>351</v>
      </c>
      <c r="AE55" s="3">
        <v>46053</v>
      </c>
      <c r="AF55" s="5" t="s">
        <v>198</v>
      </c>
    </row>
    <row r="56" spans="1:32" ht="37.5" x14ac:dyDescent="0.25">
      <c r="A56" s="2">
        <v>2026</v>
      </c>
      <c r="B56" s="3">
        <v>46023</v>
      </c>
      <c r="C56" s="3">
        <v>46053</v>
      </c>
      <c r="D56" s="2" t="s">
        <v>49</v>
      </c>
      <c r="E56" s="2" t="s">
        <v>209</v>
      </c>
      <c r="F56" s="2" t="s">
        <v>247</v>
      </c>
      <c r="G56" s="2" t="s">
        <v>226</v>
      </c>
      <c r="H56" s="2" t="s">
        <v>226</v>
      </c>
      <c r="I56" s="4" t="s">
        <v>297</v>
      </c>
      <c r="J56" s="4" t="s">
        <v>298</v>
      </c>
      <c r="K56" s="4" t="s">
        <v>299</v>
      </c>
      <c r="L56" s="2" t="s">
        <v>59</v>
      </c>
      <c r="M56" s="6">
        <v>65091.72</v>
      </c>
      <c r="N56" s="2" t="s">
        <v>182</v>
      </c>
      <c r="O56" s="12">
        <f>24538.14*2</f>
        <v>49076.28</v>
      </c>
      <c r="P56" s="2" t="s">
        <v>182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7" t="s">
        <v>351</v>
      </c>
      <c r="AE56" s="3">
        <v>46053</v>
      </c>
      <c r="AF56" s="5" t="s">
        <v>198</v>
      </c>
    </row>
    <row r="57" spans="1:32" ht="50" x14ac:dyDescent="0.25">
      <c r="A57" s="2">
        <v>2026</v>
      </c>
      <c r="B57" s="3">
        <v>46023</v>
      </c>
      <c r="C57" s="3">
        <v>46053</v>
      </c>
      <c r="D57" s="2" t="s">
        <v>49</v>
      </c>
      <c r="E57" s="2" t="s">
        <v>193</v>
      </c>
      <c r="F57" s="2" t="s">
        <v>247</v>
      </c>
      <c r="G57" s="2" t="s">
        <v>215</v>
      </c>
      <c r="H57" s="2" t="s">
        <v>216</v>
      </c>
      <c r="I57" s="2" t="s">
        <v>300</v>
      </c>
      <c r="J57" s="2" t="s">
        <v>301</v>
      </c>
      <c r="K57" s="2" t="s">
        <v>294</v>
      </c>
      <c r="L57" s="2" t="s">
        <v>59</v>
      </c>
      <c r="M57" s="6">
        <v>65091.72</v>
      </c>
      <c r="N57" s="2" t="s">
        <v>182</v>
      </c>
      <c r="O57" s="12">
        <f>24538.14*2</f>
        <v>49076.28</v>
      </c>
      <c r="P57" s="2" t="s">
        <v>182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7" t="s">
        <v>351</v>
      </c>
      <c r="AE57" s="3">
        <v>46053</v>
      </c>
      <c r="AF57" s="5" t="s">
        <v>198</v>
      </c>
    </row>
    <row r="58" spans="1:32" ht="75" x14ac:dyDescent="0.25">
      <c r="A58" s="2">
        <v>2026</v>
      </c>
      <c r="B58" s="3">
        <v>46023</v>
      </c>
      <c r="C58" s="3">
        <v>46053</v>
      </c>
      <c r="D58" s="2" t="s">
        <v>49</v>
      </c>
      <c r="E58" s="4" t="s">
        <v>242</v>
      </c>
      <c r="F58" s="2" t="s">
        <v>250</v>
      </c>
      <c r="G58" s="4" t="s">
        <v>243</v>
      </c>
      <c r="H58" s="2" t="s">
        <v>214</v>
      </c>
      <c r="I58" s="4" t="s">
        <v>284</v>
      </c>
      <c r="J58" s="4" t="s">
        <v>285</v>
      </c>
      <c r="K58" s="4" t="s">
        <v>286</v>
      </c>
      <c r="L58" s="2" t="s">
        <v>60</v>
      </c>
      <c r="M58" s="6">
        <v>40000</v>
      </c>
      <c r="N58" s="2" t="s">
        <v>182</v>
      </c>
      <c r="O58" s="12">
        <f>15715.5*2</f>
        <v>31431</v>
      </c>
      <c r="P58" s="2" t="s">
        <v>182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7" t="s">
        <v>351</v>
      </c>
      <c r="AE58" s="3">
        <v>46053</v>
      </c>
      <c r="AF58" s="5" t="s">
        <v>198</v>
      </c>
    </row>
    <row r="59" spans="1:32" ht="50" x14ac:dyDescent="0.25">
      <c r="A59" s="2">
        <v>2026</v>
      </c>
      <c r="B59" s="3">
        <v>46023</v>
      </c>
      <c r="C59" s="3">
        <v>46053</v>
      </c>
      <c r="D59" s="2" t="s">
        <v>49</v>
      </c>
      <c r="E59" s="2" t="s">
        <v>194</v>
      </c>
      <c r="F59" s="2" t="s">
        <v>247</v>
      </c>
      <c r="G59" s="2" t="s">
        <v>217</v>
      </c>
      <c r="H59" s="2" t="s">
        <v>218</v>
      </c>
      <c r="I59" s="2" t="s">
        <v>289</v>
      </c>
      <c r="J59" s="2" t="s">
        <v>290</v>
      </c>
      <c r="K59" s="2" t="s">
        <v>291</v>
      </c>
      <c r="L59" s="2" t="s">
        <v>59</v>
      </c>
      <c r="M59" s="6">
        <v>74544.95</v>
      </c>
      <c r="N59" s="2" t="s">
        <v>182</v>
      </c>
      <c r="O59" s="11">
        <f>27793.9*2</f>
        <v>55587.8</v>
      </c>
      <c r="P59" s="2" t="s">
        <v>182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7" t="s">
        <v>351</v>
      </c>
      <c r="AE59" s="3">
        <v>46053</v>
      </c>
      <c r="AF59" s="5" t="s">
        <v>198</v>
      </c>
    </row>
    <row r="60" spans="1:32" ht="50" x14ac:dyDescent="0.25">
      <c r="A60" s="2">
        <v>2026</v>
      </c>
      <c r="B60" s="3">
        <v>46023</v>
      </c>
      <c r="C60" s="3">
        <v>46053</v>
      </c>
      <c r="D60" s="2" t="s">
        <v>49</v>
      </c>
      <c r="E60" s="2" t="s">
        <v>188</v>
      </c>
      <c r="F60" s="2" t="s">
        <v>250</v>
      </c>
      <c r="G60" s="2" t="s">
        <v>253</v>
      </c>
      <c r="H60" s="2" t="s">
        <v>218</v>
      </c>
      <c r="I60" s="2" t="s">
        <v>318</v>
      </c>
      <c r="J60" s="2" t="s">
        <v>319</v>
      </c>
      <c r="K60" s="2" t="s">
        <v>320</v>
      </c>
      <c r="L60" s="2" t="s">
        <v>60</v>
      </c>
      <c r="M60" s="6">
        <v>39180.239999999998</v>
      </c>
      <c r="N60" s="2" t="s">
        <v>182</v>
      </c>
      <c r="O60" s="11">
        <f>15416.56*2</f>
        <v>30833.119999999999</v>
      </c>
      <c r="P60" s="2" t="s">
        <v>182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7" t="s">
        <v>351</v>
      </c>
      <c r="AE60" s="3">
        <v>46053</v>
      </c>
      <c r="AF60" s="5" t="s">
        <v>198</v>
      </c>
    </row>
    <row r="61" spans="1:32" ht="50" x14ac:dyDescent="0.25">
      <c r="A61" s="2">
        <v>2026</v>
      </c>
      <c r="B61" s="3">
        <v>46023</v>
      </c>
      <c r="C61" s="3">
        <v>46053</v>
      </c>
      <c r="D61" s="2" t="s">
        <v>49</v>
      </c>
      <c r="E61" s="2" t="s">
        <v>199</v>
      </c>
      <c r="F61" s="2" t="s">
        <v>250</v>
      </c>
      <c r="G61" s="2" t="s">
        <v>254</v>
      </c>
      <c r="H61" s="2" t="s">
        <v>218</v>
      </c>
      <c r="I61" s="2" t="s">
        <v>272</v>
      </c>
      <c r="J61" s="2" t="s">
        <v>273</v>
      </c>
      <c r="K61" s="2" t="s">
        <v>274</v>
      </c>
      <c r="L61" s="2" t="s">
        <v>60</v>
      </c>
      <c r="M61" s="6">
        <v>23000</v>
      </c>
      <c r="N61" s="2" t="s">
        <v>182</v>
      </c>
      <c r="O61" s="11">
        <f>9387.99*2</f>
        <v>18775.98</v>
      </c>
      <c r="P61" s="2" t="s">
        <v>182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7" t="s">
        <v>351</v>
      </c>
      <c r="AE61" s="3">
        <v>46053</v>
      </c>
      <c r="AF61" s="5" t="s">
        <v>198</v>
      </c>
    </row>
    <row r="62" spans="1:32" ht="37.5" x14ac:dyDescent="0.25">
      <c r="A62" s="2">
        <v>2026</v>
      </c>
      <c r="B62" s="3">
        <v>46023</v>
      </c>
      <c r="C62" s="3">
        <v>46053</v>
      </c>
      <c r="D62" s="2" t="s">
        <v>49</v>
      </c>
      <c r="E62" s="2" t="s">
        <v>191</v>
      </c>
      <c r="F62" s="2" t="s">
        <v>247</v>
      </c>
      <c r="G62" s="2" t="s">
        <v>219</v>
      </c>
      <c r="H62" s="2" t="s">
        <v>256</v>
      </c>
      <c r="I62" s="2" t="s">
        <v>330</v>
      </c>
      <c r="J62" s="2" t="s">
        <v>303</v>
      </c>
      <c r="K62" s="2" t="s">
        <v>331</v>
      </c>
      <c r="L62" s="2" t="s">
        <v>59</v>
      </c>
      <c r="M62" s="6">
        <v>65091.72</v>
      </c>
      <c r="N62" s="2" t="s">
        <v>182</v>
      </c>
      <c r="O62" s="11">
        <f>24538.14*2</f>
        <v>49076.28</v>
      </c>
      <c r="P62" s="2" t="s">
        <v>182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7" t="s">
        <v>351</v>
      </c>
      <c r="AE62" s="3">
        <v>46053</v>
      </c>
      <c r="AF62" s="5" t="s">
        <v>198</v>
      </c>
    </row>
    <row r="63" spans="1:32" ht="37.5" x14ac:dyDescent="0.25">
      <c r="A63" s="2">
        <v>2026</v>
      </c>
      <c r="B63" s="3">
        <v>46023</v>
      </c>
      <c r="C63" s="3">
        <v>46053</v>
      </c>
      <c r="D63" s="2" t="s">
        <v>49</v>
      </c>
      <c r="E63" s="2" t="s">
        <v>196</v>
      </c>
      <c r="F63" s="2" t="s">
        <v>250</v>
      </c>
      <c r="G63" s="2" t="s">
        <v>371</v>
      </c>
      <c r="H63" s="2" t="s">
        <v>256</v>
      </c>
      <c r="I63" s="2" t="s">
        <v>346</v>
      </c>
      <c r="J63" s="2" t="s">
        <v>335</v>
      </c>
      <c r="K63" s="2" t="s">
        <v>347</v>
      </c>
      <c r="L63" s="2" t="s">
        <v>59</v>
      </c>
      <c r="M63" s="6">
        <v>28809</v>
      </c>
      <c r="N63" s="2" t="s">
        <v>182</v>
      </c>
      <c r="O63" s="11">
        <f>11768.94*2</f>
        <v>23537.88</v>
      </c>
      <c r="P63" s="2" t="s">
        <v>182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7" t="s">
        <v>351</v>
      </c>
      <c r="AE63" s="3">
        <v>46053</v>
      </c>
      <c r="AF63" s="5" t="s">
        <v>198</v>
      </c>
    </row>
    <row r="64" spans="1:32" ht="75" x14ac:dyDescent="0.25">
      <c r="A64" s="2">
        <v>2026</v>
      </c>
      <c r="B64" s="3">
        <v>46023</v>
      </c>
      <c r="C64" s="3">
        <v>46053</v>
      </c>
      <c r="D64" s="2" t="s">
        <v>49</v>
      </c>
      <c r="E64" s="2" t="s">
        <v>197</v>
      </c>
      <c r="F64" s="2" t="s">
        <v>247</v>
      </c>
      <c r="G64" s="2" t="s">
        <v>214</v>
      </c>
      <c r="H64" s="2" t="s">
        <v>214</v>
      </c>
      <c r="I64" s="2" t="s">
        <v>311</v>
      </c>
      <c r="J64" s="2" t="s">
        <v>282</v>
      </c>
      <c r="K64" s="2" t="s">
        <v>312</v>
      </c>
      <c r="L64" s="2" t="s">
        <v>59</v>
      </c>
      <c r="M64" s="6">
        <v>74544.95</v>
      </c>
      <c r="N64" s="2" t="s">
        <v>182</v>
      </c>
      <c r="O64" s="11">
        <f>24501.6*2</f>
        <v>49003.199999999997</v>
      </c>
      <c r="P64" s="2" t="s">
        <v>182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7" t="s">
        <v>351</v>
      </c>
      <c r="AE64" s="3">
        <v>46053</v>
      </c>
      <c r="AF64" s="5" t="s">
        <v>198</v>
      </c>
    </row>
    <row r="65" spans="1:32" ht="37.5" x14ac:dyDescent="0.25">
      <c r="A65" s="2">
        <v>2026</v>
      </c>
      <c r="B65" s="3">
        <v>46023</v>
      </c>
      <c r="C65" s="3">
        <v>46053</v>
      </c>
      <c r="D65" s="2" t="s">
        <v>49</v>
      </c>
      <c r="E65" s="2" t="s">
        <v>195</v>
      </c>
      <c r="F65" s="2" t="s">
        <v>250</v>
      </c>
      <c r="G65" s="2" t="s">
        <v>372</v>
      </c>
      <c r="H65" s="2" t="s">
        <v>255</v>
      </c>
      <c r="I65" s="2" t="s">
        <v>281</v>
      </c>
      <c r="J65" s="2" t="s">
        <v>282</v>
      </c>
      <c r="K65" s="2" t="s">
        <v>283</v>
      </c>
      <c r="L65" s="2" t="s">
        <v>59</v>
      </c>
      <c r="M65" s="6">
        <v>36165.57</v>
      </c>
      <c r="N65" s="2" t="s">
        <v>182</v>
      </c>
      <c r="O65" s="11">
        <f>14317.28*2</f>
        <v>28634.560000000001</v>
      </c>
      <c r="P65" s="2" t="s">
        <v>182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7" t="s">
        <v>351</v>
      </c>
      <c r="AE65" s="3">
        <v>46053</v>
      </c>
      <c r="AF65" s="5" t="s">
        <v>198</v>
      </c>
    </row>
    <row r="66" spans="1:32" ht="37.5" x14ac:dyDescent="0.25">
      <c r="A66" s="2">
        <v>2026</v>
      </c>
      <c r="B66" s="3">
        <v>46023</v>
      </c>
      <c r="C66" s="3">
        <v>46053</v>
      </c>
      <c r="D66" s="2" t="s">
        <v>49</v>
      </c>
      <c r="E66" s="2" t="s">
        <v>186</v>
      </c>
      <c r="F66" s="2" t="s">
        <v>184</v>
      </c>
      <c r="G66" s="2" t="s">
        <v>233</v>
      </c>
      <c r="H66" s="2" t="s">
        <v>185</v>
      </c>
      <c r="I66" s="2" t="s">
        <v>348</v>
      </c>
      <c r="J66" s="2" t="s">
        <v>342</v>
      </c>
      <c r="K66" s="2" t="s">
        <v>349</v>
      </c>
      <c r="L66" s="2" t="s">
        <v>60</v>
      </c>
      <c r="M66" s="6">
        <v>38000</v>
      </c>
      <c r="N66" s="2" t="s">
        <v>182</v>
      </c>
      <c r="O66" s="11">
        <f>8885*2</f>
        <v>17770</v>
      </c>
      <c r="P66" s="2" t="s">
        <v>182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7" t="s">
        <v>351</v>
      </c>
      <c r="AE66" s="3">
        <v>46053</v>
      </c>
      <c r="AF66" s="5" t="s">
        <v>198</v>
      </c>
    </row>
    <row r="67" spans="1:32" ht="37.5" x14ac:dyDescent="0.25">
      <c r="A67" s="2">
        <v>2026</v>
      </c>
      <c r="B67" s="3">
        <v>46023</v>
      </c>
      <c r="C67" s="3">
        <v>46053</v>
      </c>
      <c r="D67" s="2" t="s">
        <v>49</v>
      </c>
      <c r="E67" s="2" t="s">
        <v>202</v>
      </c>
      <c r="F67" s="2" t="s">
        <v>248</v>
      </c>
      <c r="G67" s="2" t="s">
        <v>221</v>
      </c>
      <c r="H67" s="2" t="s">
        <v>222</v>
      </c>
      <c r="I67" s="2" t="s">
        <v>334</v>
      </c>
      <c r="J67" s="2" t="s">
        <v>335</v>
      </c>
      <c r="K67" s="2" t="s">
        <v>336</v>
      </c>
      <c r="L67" s="2" t="s">
        <v>60</v>
      </c>
      <c r="M67" s="6">
        <v>84544.95</v>
      </c>
      <c r="N67" s="2" t="s">
        <v>182</v>
      </c>
      <c r="O67" s="11">
        <f>31293.9*2</f>
        <v>62587.8</v>
      </c>
      <c r="P67" s="2" t="s">
        <v>182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7" t="s">
        <v>351</v>
      </c>
      <c r="AE67" s="3">
        <v>46053</v>
      </c>
      <c r="AF67" s="5" t="s">
        <v>198</v>
      </c>
    </row>
    <row r="68" spans="1:32" ht="37.5" x14ac:dyDescent="0.25">
      <c r="A68" s="2">
        <v>2026</v>
      </c>
      <c r="B68" s="3">
        <v>46023</v>
      </c>
      <c r="C68" s="3">
        <v>46053</v>
      </c>
      <c r="D68" s="2" t="s">
        <v>49</v>
      </c>
      <c r="E68" s="2" t="s">
        <v>204</v>
      </c>
      <c r="F68" s="2" t="s">
        <v>247</v>
      </c>
      <c r="G68" s="2" t="s">
        <v>223</v>
      </c>
      <c r="H68" s="2" t="s">
        <v>224</v>
      </c>
      <c r="I68" s="2" t="s">
        <v>308</v>
      </c>
      <c r="J68" s="2" t="s">
        <v>309</v>
      </c>
      <c r="K68" s="2" t="s">
        <v>310</v>
      </c>
      <c r="L68" s="2" t="s">
        <v>60</v>
      </c>
      <c r="M68" s="6">
        <v>65091.72</v>
      </c>
      <c r="N68" s="2" t="s">
        <v>182</v>
      </c>
      <c r="O68" s="11">
        <f>24538.14*2</f>
        <v>49076.28</v>
      </c>
      <c r="P68" s="2" t="s">
        <v>182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7" t="s">
        <v>351</v>
      </c>
      <c r="AE68" s="3">
        <v>46053</v>
      </c>
      <c r="AF68" s="5" t="s">
        <v>198</v>
      </c>
    </row>
    <row r="69" spans="1:32" ht="37.5" x14ac:dyDescent="0.25">
      <c r="A69" s="2">
        <v>2026</v>
      </c>
      <c r="B69" s="3">
        <v>46023</v>
      </c>
      <c r="C69" s="3">
        <v>46053</v>
      </c>
      <c r="D69" s="2" t="s">
        <v>49</v>
      </c>
      <c r="E69" s="4" t="s">
        <v>237</v>
      </c>
      <c r="F69" s="2" t="s">
        <v>250</v>
      </c>
      <c r="G69" s="4" t="s">
        <v>238</v>
      </c>
      <c r="H69" s="2" t="s">
        <v>224</v>
      </c>
      <c r="I69" s="4" t="s">
        <v>263</v>
      </c>
      <c r="J69" s="4" t="s">
        <v>264</v>
      </c>
      <c r="K69" s="4" t="s">
        <v>265</v>
      </c>
      <c r="L69" s="2" t="s">
        <v>60</v>
      </c>
      <c r="M69" s="6">
        <v>32000</v>
      </c>
      <c r="N69" s="2" t="s">
        <v>182</v>
      </c>
      <c r="O69" s="12">
        <f>12966.98*2</f>
        <v>25933.96</v>
      </c>
      <c r="P69" s="2" t="s">
        <v>182</v>
      </c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7" t="s">
        <v>351</v>
      </c>
      <c r="AE69" s="3">
        <v>46053</v>
      </c>
      <c r="AF69" s="5" t="s">
        <v>198</v>
      </c>
    </row>
    <row r="70" spans="1:32" ht="37.5" x14ac:dyDescent="0.25">
      <c r="A70" s="2">
        <v>2026</v>
      </c>
      <c r="B70" s="3">
        <v>46023</v>
      </c>
      <c r="C70" s="3">
        <v>46053</v>
      </c>
      <c r="D70" s="2" t="s">
        <v>49</v>
      </c>
      <c r="E70" s="2" t="s">
        <v>208</v>
      </c>
      <c r="F70" s="4" t="s">
        <v>181</v>
      </c>
      <c r="G70" s="4" t="s">
        <v>225</v>
      </c>
      <c r="H70" s="2" t="s">
        <v>224</v>
      </c>
      <c r="I70" s="4" t="s">
        <v>315</v>
      </c>
      <c r="J70" s="4" t="s">
        <v>316</v>
      </c>
      <c r="K70" s="4" t="s">
        <v>317</v>
      </c>
      <c r="L70" s="2" t="s">
        <v>60</v>
      </c>
      <c r="M70" s="6">
        <v>24000</v>
      </c>
      <c r="N70" s="2" t="s">
        <v>182</v>
      </c>
      <c r="O70" s="12">
        <f>9763.43*2</f>
        <v>19526.86</v>
      </c>
      <c r="P70" s="2" t="s">
        <v>182</v>
      </c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7" t="s">
        <v>351</v>
      </c>
      <c r="AE70" s="3">
        <v>46053</v>
      </c>
      <c r="AF70" s="5" t="s">
        <v>198</v>
      </c>
    </row>
    <row r="71" spans="1:32" ht="50" x14ac:dyDescent="0.25">
      <c r="A71" s="2">
        <v>2026</v>
      </c>
      <c r="B71" s="3">
        <v>46023</v>
      </c>
      <c r="C71" s="3">
        <v>46053</v>
      </c>
      <c r="D71" s="2" t="s">
        <v>49</v>
      </c>
      <c r="E71" s="2" t="s">
        <v>205</v>
      </c>
      <c r="F71" s="2" t="s">
        <v>247</v>
      </c>
      <c r="G71" s="2" t="s">
        <v>373</v>
      </c>
      <c r="H71" s="2" t="s">
        <v>374</v>
      </c>
      <c r="I71" s="2" t="s">
        <v>287</v>
      </c>
      <c r="J71" s="2" t="s">
        <v>267</v>
      </c>
      <c r="K71" s="2" t="s">
        <v>288</v>
      </c>
      <c r="L71" s="2" t="s">
        <v>59</v>
      </c>
      <c r="M71" s="6">
        <v>65091.72</v>
      </c>
      <c r="N71" s="2" t="s">
        <v>182</v>
      </c>
      <c r="O71" s="11">
        <f>27793.9*2</f>
        <v>55587.8</v>
      </c>
      <c r="P71" s="2" t="s">
        <v>182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7" t="s">
        <v>351</v>
      </c>
      <c r="AE71" s="3">
        <v>46053</v>
      </c>
      <c r="AF71" s="5" t="s">
        <v>198</v>
      </c>
    </row>
    <row r="72" spans="1:32" ht="50" x14ac:dyDescent="0.25">
      <c r="A72" s="2">
        <v>2026</v>
      </c>
      <c r="B72" s="3">
        <v>46023</v>
      </c>
      <c r="C72" s="3">
        <v>46053</v>
      </c>
      <c r="D72" s="2" t="s">
        <v>49</v>
      </c>
      <c r="E72" s="2" t="s">
        <v>206</v>
      </c>
      <c r="F72" s="2" t="s">
        <v>250</v>
      </c>
      <c r="G72" s="4" t="s">
        <v>375</v>
      </c>
      <c r="H72" s="2" t="s">
        <v>374</v>
      </c>
      <c r="I72" s="4" t="s">
        <v>302</v>
      </c>
      <c r="J72" s="4" t="s">
        <v>303</v>
      </c>
      <c r="K72" s="4" t="s">
        <v>304</v>
      </c>
      <c r="L72" s="2" t="s">
        <v>59</v>
      </c>
      <c r="M72" s="6">
        <v>38000</v>
      </c>
      <c r="N72" s="2" t="s">
        <v>182</v>
      </c>
      <c r="O72" s="12">
        <f>14986.21*2</f>
        <v>29972.42</v>
      </c>
      <c r="P72" s="2" t="s">
        <v>182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7" t="s">
        <v>351</v>
      </c>
      <c r="AE72" s="3">
        <v>46053</v>
      </c>
      <c r="AF72" s="5" t="s">
        <v>198</v>
      </c>
    </row>
    <row r="73" spans="1:32" ht="37.5" x14ac:dyDescent="0.25">
      <c r="A73" s="2">
        <v>2026</v>
      </c>
      <c r="B73" s="3">
        <v>46023</v>
      </c>
      <c r="C73" s="3">
        <v>46053</v>
      </c>
      <c r="D73" s="2" t="s">
        <v>49</v>
      </c>
      <c r="E73" s="4" t="s">
        <v>232</v>
      </c>
      <c r="F73" s="2" t="s">
        <v>250</v>
      </c>
      <c r="G73" s="4" t="s">
        <v>376</v>
      </c>
      <c r="H73" s="4" t="s">
        <v>257</v>
      </c>
      <c r="I73" s="4" t="s">
        <v>292</v>
      </c>
      <c r="J73" s="4" t="s">
        <v>267</v>
      </c>
      <c r="K73" s="4" t="s">
        <v>293</v>
      </c>
      <c r="L73" s="2" t="s">
        <v>60</v>
      </c>
      <c r="M73" s="6">
        <v>32000</v>
      </c>
      <c r="N73" s="2" t="s">
        <v>182</v>
      </c>
      <c r="O73" s="12">
        <f>12766.98*2</f>
        <v>25533.96</v>
      </c>
      <c r="P73" s="2" t="s">
        <v>182</v>
      </c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7" t="s">
        <v>351</v>
      </c>
      <c r="AE73" s="3">
        <v>46053</v>
      </c>
      <c r="AF73" s="5" t="s">
        <v>198</v>
      </c>
    </row>
    <row r="74" spans="1:32" ht="37.5" x14ac:dyDescent="0.25">
      <c r="A74" s="2">
        <v>2026</v>
      </c>
      <c r="B74" s="3">
        <v>46023</v>
      </c>
      <c r="C74" s="3">
        <v>46053</v>
      </c>
      <c r="D74" s="2" t="s">
        <v>49</v>
      </c>
      <c r="E74" s="4" t="s">
        <v>231</v>
      </c>
      <c r="F74" s="2" t="s">
        <v>247</v>
      </c>
      <c r="G74" s="4" t="s">
        <v>251</v>
      </c>
      <c r="H74" s="4" t="s">
        <v>227</v>
      </c>
      <c r="I74" s="4" t="s">
        <v>337</v>
      </c>
      <c r="J74" s="4" t="s">
        <v>320</v>
      </c>
      <c r="K74" s="4" t="s">
        <v>338</v>
      </c>
      <c r="L74" s="2" t="s">
        <v>60</v>
      </c>
      <c r="M74" s="6">
        <v>65091.72</v>
      </c>
      <c r="N74" s="2" t="s">
        <v>182</v>
      </c>
      <c r="O74" s="12">
        <f>24538.14*2</f>
        <v>49076.28</v>
      </c>
      <c r="P74" s="2" t="s">
        <v>182</v>
      </c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7" t="s">
        <v>351</v>
      </c>
      <c r="AE74" s="3">
        <v>46053</v>
      </c>
      <c r="AF74" s="5" t="s">
        <v>198</v>
      </c>
    </row>
    <row r="75" spans="1:32" ht="37.5" x14ac:dyDescent="0.25">
      <c r="A75" s="2">
        <v>2026</v>
      </c>
      <c r="B75" s="3">
        <v>46023</v>
      </c>
      <c r="C75" s="3">
        <v>46053</v>
      </c>
      <c r="D75" s="2" t="s">
        <v>49</v>
      </c>
      <c r="E75" s="2" t="s">
        <v>207</v>
      </c>
      <c r="F75" s="2" t="s">
        <v>250</v>
      </c>
      <c r="G75" s="4" t="s">
        <v>377</v>
      </c>
      <c r="H75" s="4" t="s">
        <v>257</v>
      </c>
      <c r="I75" s="4" t="s">
        <v>295</v>
      </c>
      <c r="J75" s="4" t="s">
        <v>296</v>
      </c>
      <c r="K75" s="4" t="s">
        <v>274</v>
      </c>
      <c r="L75" s="2" t="s">
        <v>59</v>
      </c>
      <c r="M75" s="6">
        <v>32000</v>
      </c>
      <c r="N75" s="2" t="s">
        <v>182</v>
      </c>
      <c r="O75" s="12">
        <f>12766.98*2</f>
        <v>25533.96</v>
      </c>
      <c r="P75" s="2" t="s">
        <v>182</v>
      </c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7" t="s">
        <v>351</v>
      </c>
      <c r="AE75" s="3">
        <v>46053</v>
      </c>
      <c r="AF75" s="5" t="s">
        <v>198</v>
      </c>
    </row>
    <row r="76" spans="1:32" ht="37.5" x14ac:dyDescent="0.25">
      <c r="A76" s="2">
        <v>2026</v>
      </c>
      <c r="B76" s="3">
        <v>46023</v>
      </c>
      <c r="C76" s="3">
        <v>46053</v>
      </c>
      <c r="D76" s="2" t="s">
        <v>49</v>
      </c>
      <c r="E76" s="4" t="s">
        <v>228</v>
      </c>
      <c r="F76" s="4" t="s">
        <v>181</v>
      </c>
      <c r="G76" s="4" t="s">
        <v>378</v>
      </c>
      <c r="H76" s="4" t="s">
        <v>227</v>
      </c>
      <c r="I76" s="4" t="s">
        <v>327</v>
      </c>
      <c r="J76" s="4" t="s">
        <v>328</v>
      </c>
      <c r="K76" s="4" t="s">
        <v>329</v>
      </c>
      <c r="L76" s="2" t="s">
        <v>59</v>
      </c>
      <c r="M76" s="6">
        <v>24000</v>
      </c>
      <c r="N76" s="2" t="s">
        <v>182</v>
      </c>
      <c r="O76" s="12">
        <f>9763.43*2</f>
        <v>19526.86</v>
      </c>
      <c r="P76" s="2" t="s">
        <v>182</v>
      </c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7" t="s">
        <v>351</v>
      </c>
      <c r="AE76" s="3">
        <v>46053</v>
      </c>
      <c r="AF76" s="5" t="s">
        <v>198</v>
      </c>
    </row>
    <row r="77" spans="1:32" ht="37.5" x14ac:dyDescent="0.25">
      <c r="A77" s="2">
        <v>2026</v>
      </c>
      <c r="B77" s="3">
        <v>46023</v>
      </c>
      <c r="C77" s="3">
        <v>46053</v>
      </c>
      <c r="D77" s="2" t="s">
        <v>49</v>
      </c>
      <c r="E77" s="4" t="s">
        <v>236</v>
      </c>
      <c r="F77" s="2" t="s">
        <v>250</v>
      </c>
      <c r="G77" s="4" t="s">
        <v>379</v>
      </c>
      <c r="H77" s="4" t="s">
        <v>227</v>
      </c>
      <c r="I77" s="4" t="s">
        <v>339</v>
      </c>
      <c r="J77" s="4" t="s">
        <v>340</v>
      </c>
      <c r="K77" s="4" t="s">
        <v>293</v>
      </c>
      <c r="L77" s="2" t="s">
        <v>59</v>
      </c>
      <c r="M77" s="6">
        <v>32000</v>
      </c>
      <c r="N77" s="2" t="s">
        <v>182</v>
      </c>
      <c r="O77" s="12">
        <f>12766.98*2</f>
        <v>25533.96</v>
      </c>
      <c r="P77" s="2" t="s">
        <v>182</v>
      </c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7" t="s">
        <v>351</v>
      </c>
      <c r="AE77" s="3">
        <v>46053</v>
      </c>
      <c r="AF77" s="5" t="s">
        <v>198</v>
      </c>
    </row>
    <row r="78" spans="1:32" ht="37.5" x14ac:dyDescent="0.25">
      <c r="A78" s="2">
        <v>2026</v>
      </c>
      <c r="B78" s="3">
        <v>46023</v>
      </c>
      <c r="C78" s="3">
        <v>46053</v>
      </c>
      <c r="D78" s="2" t="s">
        <v>49</v>
      </c>
      <c r="E78" s="4" t="s">
        <v>229</v>
      </c>
      <c r="F78" s="4" t="s">
        <v>181</v>
      </c>
      <c r="G78" s="4" t="s">
        <v>380</v>
      </c>
      <c r="H78" s="4" t="s">
        <v>227</v>
      </c>
      <c r="I78" s="4" t="s">
        <v>344</v>
      </c>
      <c r="J78" s="4" t="s">
        <v>274</v>
      </c>
      <c r="K78" s="4" t="s">
        <v>345</v>
      </c>
      <c r="L78" s="2" t="s">
        <v>59</v>
      </c>
      <c r="M78" s="6">
        <v>24000</v>
      </c>
      <c r="N78" s="2" t="s">
        <v>182</v>
      </c>
      <c r="O78" s="12">
        <f>9763.43*2</f>
        <v>19526.86</v>
      </c>
      <c r="P78" s="2" t="s">
        <v>182</v>
      </c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7" t="s">
        <v>351</v>
      </c>
      <c r="AE78" s="3">
        <v>46053</v>
      </c>
      <c r="AF78" s="5" t="s">
        <v>198</v>
      </c>
    </row>
    <row r="79" spans="1:32" ht="37.5" x14ac:dyDescent="0.25">
      <c r="A79" s="2">
        <v>2026</v>
      </c>
      <c r="B79" s="3">
        <v>46023</v>
      </c>
      <c r="C79" s="3">
        <v>46053</v>
      </c>
      <c r="D79" s="2" t="s">
        <v>49</v>
      </c>
      <c r="E79" s="4" t="s">
        <v>244</v>
      </c>
      <c r="F79" s="2" t="s">
        <v>250</v>
      </c>
      <c r="G79" s="4" t="s">
        <v>245</v>
      </c>
      <c r="H79" s="4" t="s">
        <v>227</v>
      </c>
      <c r="I79" s="4" t="s">
        <v>269</v>
      </c>
      <c r="J79" s="4" t="s">
        <v>270</v>
      </c>
      <c r="K79" s="4" t="s">
        <v>271</v>
      </c>
      <c r="L79" s="2" t="s">
        <v>59</v>
      </c>
      <c r="M79" s="6">
        <v>38000</v>
      </c>
      <c r="N79" s="2" t="s">
        <v>182</v>
      </c>
      <c r="O79" s="12">
        <f>14986.21*2</f>
        <v>29972.42</v>
      </c>
      <c r="P79" s="2" t="s">
        <v>182</v>
      </c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7" t="s">
        <v>351</v>
      </c>
      <c r="AE79" s="3">
        <v>46053</v>
      </c>
      <c r="AF79" s="5" t="s">
        <v>198</v>
      </c>
    </row>
    <row r="80" spans="1:32" ht="75" x14ac:dyDescent="0.25">
      <c r="A80" s="2">
        <v>2026</v>
      </c>
      <c r="B80" s="3">
        <v>46023</v>
      </c>
      <c r="C80" s="3">
        <v>46053</v>
      </c>
      <c r="D80" s="2" t="s">
        <v>49</v>
      </c>
      <c r="E80" s="2" t="s">
        <v>352</v>
      </c>
      <c r="F80" s="2" t="s">
        <v>181</v>
      </c>
      <c r="G80" s="2" t="s">
        <v>381</v>
      </c>
      <c r="H80" s="2" t="s">
        <v>214</v>
      </c>
      <c r="I80" s="2" t="s">
        <v>353</v>
      </c>
      <c r="J80" s="2" t="s">
        <v>354</v>
      </c>
      <c r="K80" s="2" t="s">
        <v>355</v>
      </c>
      <c r="L80" s="2" t="s">
        <v>59</v>
      </c>
      <c r="M80" s="6">
        <v>24000</v>
      </c>
      <c r="N80" s="2" t="s">
        <v>182</v>
      </c>
      <c r="O80" s="11">
        <f>10368.54*2</f>
        <v>20737.080000000002</v>
      </c>
      <c r="P80" s="2" t="s">
        <v>182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7" t="s">
        <v>351</v>
      </c>
      <c r="AE80" s="3">
        <v>46053</v>
      </c>
      <c r="AF80" s="5" t="s">
        <v>198</v>
      </c>
    </row>
    <row r="81" spans="1:32" ht="37.5" x14ac:dyDescent="0.25">
      <c r="A81" s="2">
        <v>2026</v>
      </c>
      <c r="B81" s="3">
        <v>46023</v>
      </c>
      <c r="C81" s="3">
        <v>46053</v>
      </c>
      <c r="D81" s="2" t="s">
        <v>49</v>
      </c>
      <c r="E81" s="2" t="s">
        <v>356</v>
      </c>
      <c r="F81" s="2" t="s">
        <v>359</v>
      </c>
      <c r="G81" s="2" t="s">
        <v>359</v>
      </c>
      <c r="H81" s="2" t="s">
        <v>234</v>
      </c>
      <c r="I81" s="2" t="s">
        <v>360</v>
      </c>
      <c r="J81" s="2" t="s">
        <v>361</v>
      </c>
      <c r="K81" s="2" t="s">
        <v>274</v>
      </c>
      <c r="L81" s="2" t="s">
        <v>60</v>
      </c>
      <c r="M81" s="6">
        <v>13500</v>
      </c>
      <c r="N81" s="2" t="s">
        <v>182</v>
      </c>
      <c r="O81" s="11">
        <f>5945.13*2</f>
        <v>11890.26</v>
      </c>
      <c r="P81" s="2" t="s">
        <v>182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7" t="s">
        <v>351</v>
      </c>
      <c r="AE81" s="3">
        <v>46053</v>
      </c>
      <c r="AF81" s="5" t="s">
        <v>362</v>
      </c>
    </row>
    <row r="82" spans="1:32" ht="37.5" x14ac:dyDescent="0.25">
      <c r="A82" s="2">
        <v>2026</v>
      </c>
      <c r="B82" s="3">
        <v>46023</v>
      </c>
      <c r="C82" s="3">
        <v>46053</v>
      </c>
      <c r="D82" s="2" t="s">
        <v>49</v>
      </c>
      <c r="E82" s="2" t="s">
        <v>357</v>
      </c>
      <c r="F82" s="2" t="s">
        <v>181</v>
      </c>
      <c r="G82" s="2" t="s">
        <v>382</v>
      </c>
      <c r="H82" s="4" t="s">
        <v>257</v>
      </c>
      <c r="I82" s="2" t="s">
        <v>365</v>
      </c>
      <c r="J82" s="2" t="s">
        <v>266</v>
      </c>
      <c r="K82" s="2" t="s">
        <v>366</v>
      </c>
      <c r="L82" s="2" t="s">
        <v>59</v>
      </c>
      <c r="M82" s="6">
        <v>24000</v>
      </c>
      <c r="N82" s="2" t="s">
        <v>182</v>
      </c>
      <c r="O82" s="11">
        <f>10368.54*2</f>
        <v>20737.080000000002</v>
      </c>
      <c r="P82" s="2" t="s">
        <v>182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7" t="s">
        <v>351</v>
      </c>
      <c r="AE82" s="3">
        <v>46053</v>
      </c>
      <c r="AF82" s="5" t="s">
        <v>363</v>
      </c>
    </row>
    <row r="83" spans="1:32" ht="37.5" x14ac:dyDescent="0.25">
      <c r="A83" s="2">
        <v>2026</v>
      </c>
      <c r="B83" s="3">
        <v>46023</v>
      </c>
      <c r="C83" s="3">
        <v>46053</v>
      </c>
      <c r="D83" s="2" t="s">
        <v>49</v>
      </c>
      <c r="E83" s="2" t="s">
        <v>358</v>
      </c>
      <c r="F83" s="2" t="s">
        <v>181</v>
      </c>
      <c r="G83" s="2" t="s">
        <v>383</v>
      </c>
      <c r="H83" s="4" t="s">
        <v>257</v>
      </c>
      <c r="I83" s="2" t="s">
        <v>367</v>
      </c>
      <c r="J83" s="2" t="s">
        <v>342</v>
      </c>
      <c r="K83" s="2" t="s">
        <v>368</v>
      </c>
      <c r="L83" s="2" t="s">
        <v>59</v>
      </c>
      <c r="M83" s="6">
        <v>24000</v>
      </c>
      <c r="N83" s="2" t="s">
        <v>182</v>
      </c>
      <c r="O83" s="11">
        <f>10368.54*2</f>
        <v>20737.080000000002</v>
      </c>
      <c r="P83" s="2" t="s">
        <v>182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7" t="s">
        <v>351</v>
      </c>
      <c r="AE83" s="3">
        <v>46053</v>
      </c>
      <c r="AF83" s="5" t="s">
        <v>364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2">
    <dataValidation type="list" allowBlank="1" showErrorMessage="1" sqref="D84:D258" xr:uid="{00000000-0002-0000-0000-000000000000}">
      <formula1>Hidden_13</formula1>
    </dataValidation>
    <dataValidation type="list" allowBlank="1" showErrorMessage="1" sqref="L84:L25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34.7265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35">
      <c r="A3" s="1" t="s">
        <v>66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29.7265625" bestFit="1" customWidth="1"/>
    <col min="3" max="3" width="27.7265625" bestFit="1" customWidth="1"/>
    <col min="4" max="4" width="26.7265625" bestFit="1" customWidth="1"/>
    <col min="5" max="5" width="31.542968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35">
      <c r="A3" s="1" t="s">
        <v>66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35">
      <c r="A3" s="1" t="s">
        <v>66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33.26953125" bestFit="1" customWidth="1"/>
    <col min="3" max="3" width="31.26953125" bestFit="1" customWidth="1"/>
    <col min="4" max="4" width="30.54296875" bestFit="1" customWidth="1"/>
    <col min="5" max="5" width="35.7265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35">
      <c r="A3" s="1" t="s">
        <v>66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43.269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35">
      <c r="A3" s="1" t="s">
        <v>66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26953125" defaultRowHeight="14.5" x14ac:dyDescent="0.35"/>
  <cols>
    <col min="1" max="1" width="3.26953125" bestFit="1" customWidth="1"/>
    <col min="2" max="2" width="49.26953125" bestFit="1" customWidth="1"/>
    <col min="3" max="3" width="47.26953125" bestFit="1" customWidth="1"/>
    <col min="4" max="4" width="46.26953125" bestFit="1" customWidth="1"/>
    <col min="5" max="5" width="51.7265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35">
      <c r="A3" s="1" t="s">
        <v>66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45.54296875" bestFit="1" customWidth="1"/>
    <col min="3" max="3" width="46.269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176</v>
      </c>
      <c r="C2" t="s">
        <v>177</v>
      </c>
    </row>
    <row r="3" spans="1:3" x14ac:dyDescent="0.35">
      <c r="A3" s="1" t="s">
        <v>66</v>
      </c>
      <c r="B3" s="1" t="s">
        <v>178</v>
      </c>
      <c r="C3" s="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  <row r="11" spans="1:1" x14ac:dyDescent="0.3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D3" workbookViewId="0">
      <selection activeCell="D3" sqref="D3"/>
    </sheetView>
  </sheetViews>
  <sheetFormatPr baseColWidth="10" defaultColWidth="9.26953125" defaultRowHeight="14.5" x14ac:dyDescent="0.35"/>
  <cols>
    <col min="1" max="1" width="3.26953125" bestFit="1" customWidth="1"/>
    <col min="2" max="2" width="59.7265625" bestFit="1" customWidth="1"/>
    <col min="3" max="3" width="57.7265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26953125" defaultRowHeight="14.5" x14ac:dyDescent="0.35"/>
  <cols>
    <col min="1" max="1" width="3.26953125" bestFit="1" customWidth="1"/>
    <col min="2" max="2" width="58.26953125" bestFit="1" customWidth="1"/>
    <col min="3" max="3" width="59.2695312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72</v>
      </c>
      <c r="C2" t="s">
        <v>73</v>
      </c>
    </row>
    <row r="3" spans="1:3" x14ac:dyDescent="0.35">
      <c r="A3" s="1" t="s">
        <v>66</v>
      </c>
      <c r="B3" s="1" t="s">
        <v>74</v>
      </c>
      <c r="C3" s="1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32.7265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269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76</v>
      </c>
      <c r="C2" t="s">
        <v>77</v>
      </c>
      <c r="D2" t="s">
        <v>78</v>
      </c>
      <c r="E2" t="s">
        <v>79</v>
      </c>
      <c r="F2" t="s">
        <v>80</v>
      </c>
    </row>
    <row r="3" spans="1:6" x14ac:dyDescent="0.35">
      <c r="A3" s="1" t="s">
        <v>66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51" bestFit="1" customWidth="1"/>
    <col min="3" max="3" width="49.26953125" bestFit="1" customWidth="1"/>
    <col min="4" max="4" width="48.2695312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x14ac:dyDescent="0.35">
      <c r="A3" s="1" t="s">
        <v>66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26953125" defaultRowHeight="14.5" x14ac:dyDescent="0.35"/>
  <cols>
    <col min="1" max="1" width="3.269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26953125" bestFit="1" customWidth="1"/>
    <col min="6" max="6" width="36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 x14ac:dyDescent="0.35">
      <c r="A3" s="1" t="s">
        <v>66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B4" sqref="B4"/>
    </sheetView>
  </sheetViews>
  <sheetFormatPr baseColWidth="10" defaultColWidth="9.26953125" defaultRowHeight="14.5" x14ac:dyDescent="0.35"/>
  <cols>
    <col min="1" max="1" width="3.26953125" bestFit="1" customWidth="1"/>
    <col min="2" max="2" width="30.26953125" bestFit="1" customWidth="1"/>
    <col min="3" max="3" width="28.54296875" bestFit="1" customWidth="1"/>
    <col min="4" max="4" width="27.54296875" bestFit="1" customWidth="1"/>
    <col min="5" max="5" width="32.7265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35">
      <c r="A3" s="1" t="s">
        <v>66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2025-02-06T19:47:15Z</dcterms:created>
  <dcterms:modified xsi:type="dcterms:W3CDTF">2026-03-30T19:04:00Z</dcterms:modified>
</cp:coreProperties>
</file>