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OF-EDGARSANZ\Compartidas\02.- Indicadores 2015-2018\01.- Estadísticas\1. Tablas de datos Estadísticos\2017\12. Diciembre\"/>
    </mc:Choice>
  </mc:AlternateContent>
  <bookViews>
    <workbookView xWindow="0" yWindow="0" windowWidth="19200" windowHeight="10860" tabRatio="699" firstSheet="2" activeTab="2"/>
  </bookViews>
  <sheets>
    <sheet name="Hoja2" sheetId="2" state="hidden" r:id="rId1"/>
    <sheet name="Hoja3" sheetId="3" state="hidden" r:id="rId2"/>
    <sheet name="01" sheetId="20" r:id="rId3"/>
    <sheet name="02" sheetId="21" r:id="rId4"/>
    <sheet name="03" sheetId="22" r:id="rId5"/>
    <sheet name="04" sheetId="23" r:id="rId6"/>
    <sheet name="05" sheetId="27" r:id="rId7"/>
    <sheet name="06" sheetId="28" r:id="rId8"/>
    <sheet name="07" sheetId="30" r:id="rId9"/>
    <sheet name="08" sheetId="31" r:id="rId10"/>
    <sheet name="09" sheetId="25" r:id="rId11"/>
  </sheets>
  <definedNames>
    <definedName name="_xlnm.Print_Area" localSheetId="2">'01'!$A$1:$O$36</definedName>
    <definedName name="_xlnm.Print_Area" localSheetId="3">'02'!$A$1:$O$122</definedName>
    <definedName name="_xlnm.Print_Area" localSheetId="4">'03'!$A$1:$O$27</definedName>
    <definedName name="_xlnm.Print_Area" localSheetId="5">'04'!$A$1:$O$18</definedName>
    <definedName name="_xlnm.Print_Area" localSheetId="6">'05'!$A$1:$O$19</definedName>
    <definedName name="_xlnm.Print_Area" localSheetId="7">'06'!$A$1:$O$7</definedName>
    <definedName name="_xlnm.Print_Area" localSheetId="8">'07'!$A$1:$O$86</definedName>
    <definedName name="_xlnm.Print_Area" localSheetId="9">'08'!$A$1:$O$20</definedName>
    <definedName name="_xlnm.Print_Area" localSheetId="10">'09'!$A$1:$O$5</definedName>
    <definedName name="_xlnm.Print_Titles" localSheetId="2">'01'!$1:$4</definedName>
    <definedName name="_xlnm.Print_Titles" localSheetId="3">'02'!$1:$4</definedName>
    <definedName name="_xlnm.Print_Titles" localSheetId="4">'03'!$1:$4</definedName>
    <definedName name="_xlnm.Print_Titles" localSheetId="5">'04'!$1:$4</definedName>
    <definedName name="_xlnm.Print_Titles" localSheetId="6">'05'!$1:$4</definedName>
    <definedName name="_xlnm.Print_Titles" localSheetId="7">'06'!$1:$4</definedName>
    <definedName name="_xlnm.Print_Titles" localSheetId="8">'07'!$1:$4</definedName>
    <definedName name="_xlnm.Print_Titles" localSheetId="9">'08'!$1:$4</definedName>
    <definedName name="_xlnm.Print_Titles" localSheetId="10">'09'!$1:$4</definedName>
  </definedNames>
  <calcPr calcId="162913"/>
</workbook>
</file>

<file path=xl/calcChain.xml><?xml version="1.0" encoding="utf-8"?>
<calcChain xmlns="http://schemas.openxmlformats.org/spreadsheetml/2006/main">
  <c r="N106" i="21" l="1"/>
  <c r="N98" i="21"/>
  <c r="N93" i="21"/>
  <c r="N60" i="21"/>
  <c r="N47" i="21"/>
  <c r="N33" i="21"/>
  <c r="O62" i="30" l="1"/>
  <c r="O122" i="21"/>
  <c r="K106" i="21"/>
  <c r="K98" i="21"/>
  <c r="K93" i="21"/>
  <c r="K60" i="21"/>
  <c r="K47" i="21"/>
  <c r="K33" i="21"/>
  <c r="O13" i="27"/>
  <c r="O6" i="27"/>
  <c r="K29" i="20"/>
  <c r="K76" i="30"/>
  <c r="K73" i="30"/>
  <c r="K65" i="30"/>
  <c r="K60" i="30"/>
  <c r="K55" i="30"/>
  <c r="K50" i="30"/>
  <c r="K45" i="30"/>
  <c r="K40" i="30"/>
  <c r="K39" i="30"/>
  <c r="K38" i="30"/>
  <c r="K35" i="30"/>
  <c r="K30" i="30"/>
  <c r="K27" i="30"/>
  <c r="K24" i="30"/>
  <c r="K22" i="30"/>
  <c r="K19" i="30"/>
  <c r="K16" i="30"/>
  <c r="K14" i="30"/>
  <c r="K11" i="30"/>
  <c r="K8" i="30"/>
  <c r="K6" i="30"/>
  <c r="I11" i="23"/>
  <c r="I13" i="23"/>
  <c r="I10" i="23"/>
  <c r="H13" i="23"/>
  <c r="H10" i="23"/>
  <c r="A6" i="30"/>
  <c r="A7" i="30"/>
  <c r="A8" i="30"/>
  <c r="A9" i="30"/>
  <c r="A10" i="30"/>
  <c r="A11" i="30"/>
  <c r="A12" i="30"/>
  <c r="A6" i="27"/>
  <c r="A7" i="27"/>
  <c r="A8" i="27"/>
  <c r="A9" i="27"/>
  <c r="A10" i="27"/>
  <c r="A11" i="27"/>
  <c r="A6" i="23"/>
  <c r="A7" i="23"/>
  <c r="A8" i="23"/>
  <c r="A9" i="23"/>
  <c r="A10" i="23"/>
  <c r="A11" i="23"/>
  <c r="A12" i="23"/>
  <c r="A13" i="23"/>
  <c r="A6" i="22"/>
  <c r="A7" i="22"/>
  <c r="A8" i="22"/>
  <c r="A9" i="22"/>
  <c r="A10" i="22"/>
  <c r="O5" i="25"/>
  <c r="O10" i="31"/>
  <c r="C65" i="30"/>
  <c r="O64" i="30"/>
  <c r="O63" i="30"/>
  <c r="O59" i="30"/>
  <c r="O58" i="30"/>
  <c r="O57" i="30"/>
  <c r="C60" i="30"/>
  <c r="C55" i="30"/>
  <c r="C45" i="30"/>
  <c r="O7" i="27"/>
  <c r="O6" i="23"/>
  <c r="C10" i="23"/>
  <c r="O24" i="22"/>
  <c r="O23" i="22"/>
  <c r="O22" i="22"/>
  <c r="O21" i="22"/>
  <c r="O20" i="22"/>
  <c r="O18" i="22"/>
  <c r="O16" i="22"/>
  <c r="O14" i="22"/>
  <c r="O13" i="22"/>
  <c r="O12" i="22"/>
  <c r="O10" i="22"/>
  <c r="O9" i="22"/>
  <c r="O8" i="22"/>
  <c r="O7" i="22"/>
  <c r="O6" i="22"/>
  <c r="O22" i="21"/>
  <c r="O21" i="21"/>
  <c r="O20" i="21"/>
  <c r="O19" i="21"/>
  <c r="O18" i="21"/>
  <c r="O16" i="21"/>
  <c r="O15" i="21"/>
  <c r="O14" i="21"/>
  <c r="O13" i="21"/>
  <c r="O12" i="21"/>
  <c r="O11" i="21"/>
  <c r="O9" i="21"/>
  <c r="O8" i="21"/>
  <c r="O7" i="21"/>
  <c r="O6" i="21"/>
  <c r="O5" i="21"/>
  <c r="O24" i="21"/>
  <c r="O25" i="21"/>
  <c r="O26" i="21"/>
  <c r="O27" i="21"/>
  <c r="O28" i="21"/>
  <c r="O29" i="21"/>
  <c r="O30" i="21"/>
  <c r="O31" i="21"/>
  <c r="O32" i="21"/>
  <c r="O33" i="21"/>
  <c r="O35" i="21"/>
  <c r="O36" i="21"/>
  <c r="O37" i="21"/>
  <c r="O38" i="21"/>
  <c r="O39" i="21"/>
  <c r="O40" i="21"/>
  <c r="O41" i="21"/>
  <c r="O42" i="21"/>
  <c r="O43" i="21"/>
  <c r="O44" i="21"/>
  <c r="O45" i="21"/>
  <c r="O46" i="21"/>
  <c r="O47" i="21"/>
  <c r="O49" i="21"/>
  <c r="O50" i="21"/>
  <c r="O51" i="21"/>
  <c r="O52" i="21"/>
  <c r="O53" i="21"/>
  <c r="O54" i="21"/>
  <c r="O55" i="21"/>
  <c r="O56" i="21"/>
  <c r="O57" i="21"/>
  <c r="O58" i="21"/>
  <c r="O59" i="21"/>
  <c r="O60" i="21"/>
  <c r="O62" i="21"/>
  <c r="O63" i="21"/>
  <c r="O64" i="21"/>
  <c r="O65" i="21"/>
  <c r="O66" i="21"/>
  <c r="O67" i="21"/>
  <c r="O68" i="21"/>
  <c r="O69" i="21"/>
  <c r="O70" i="21"/>
  <c r="O71" i="21"/>
  <c r="O72" i="21"/>
  <c r="O73" i="21"/>
  <c r="O74" i="21"/>
  <c r="O75" i="21"/>
  <c r="O76" i="21"/>
  <c r="O77" i="21"/>
  <c r="O78" i="21"/>
  <c r="O79" i="21"/>
  <c r="O80" i="21"/>
  <c r="O81" i="21"/>
  <c r="O82" i="21"/>
  <c r="O83" i="21"/>
  <c r="O84" i="21"/>
  <c r="O85" i="21"/>
  <c r="O86" i="21"/>
  <c r="O87" i="21"/>
  <c r="O88" i="21"/>
  <c r="O89" i="21"/>
  <c r="O90" i="21"/>
  <c r="O91" i="21"/>
  <c r="O92" i="21"/>
  <c r="O93" i="21"/>
  <c r="O95" i="21"/>
  <c r="O96" i="21"/>
  <c r="O97" i="21"/>
  <c r="O98" i="21"/>
  <c r="O100" i="21"/>
  <c r="O101" i="21"/>
  <c r="O102" i="21"/>
  <c r="O103" i="21"/>
  <c r="O104" i="21"/>
  <c r="O105" i="21"/>
  <c r="O106" i="21"/>
  <c r="O108" i="21"/>
  <c r="O109" i="21"/>
  <c r="O110" i="21"/>
  <c r="O111" i="21"/>
  <c r="O112" i="21"/>
  <c r="O113" i="21"/>
  <c r="O114" i="21"/>
  <c r="O115" i="21"/>
  <c r="O116" i="21"/>
  <c r="O117" i="21"/>
  <c r="O119" i="21"/>
  <c r="O120" i="21"/>
  <c r="O121" i="21"/>
  <c r="O6" i="20"/>
  <c r="O7" i="20"/>
  <c r="O9" i="20"/>
  <c r="O10" i="20"/>
  <c r="O11" i="20"/>
  <c r="O13" i="20"/>
  <c r="O14" i="20"/>
  <c r="O15" i="20"/>
  <c r="O17" i="20"/>
  <c r="O18" i="20"/>
  <c r="O19" i="20"/>
  <c r="O20" i="20"/>
  <c r="O22" i="20"/>
  <c r="O23" i="20"/>
  <c r="O24" i="20"/>
  <c r="O25" i="20"/>
  <c r="O26" i="20"/>
  <c r="O27" i="20"/>
  <c r="O28" i="20"/>
  <c r="O5" i="20"/>
  <c r="C29" i="20"/>
  <c r="O29" i="20"/>
  <c r="C13" i="23"/>
  <c r="A8" i="21"/>
  <c r="A9" i="21"/>
  <c r="A10" i="21"/>
  <c r="A11" i="21"/>
  <c r="A12" i="21"/>
  <c r="A13" i="21"/>
  <c r="A14" i="21"/>
  <c r="A15" i="21"/>
  <c r="A16" i="21"/>
  <c r="O20" i="31"/>
  <c r="O19" i="31"/>
  <c r="O18" i="31"/>
  <c r="O17" i="31"/>
  <c r="O15" i="31"/>
  <c r="O14" i="31"/>
  <c r="O13" i="31"/>
  <c r="O12" i="31"/>
  <c r="O11" i="31"/>
  <c r="A6" i="31"/>
  <c r="A7" i="31"/>
  <c r="A8" i="31"/>
  <c r="A9" i="31"/>
  <c r="A10" i="31"/>
  <c r="A11" i="31"/>
  <c r="A12" i="31"/>
  <c r="A13" i="31"/>
  <c r="A14" i="31"/>
  <c r="A15" i="31"/>
  <c r="A16" i="31"/>
  <c r="A17" i="31"/>
  <c r="A18" i="31"/>
  <c r="A19" i="31"/>
  <c r="A20" i="31"/>
  <c r="O9" i="31"/>
  <c r="O8" i="31"/>
  <c r="O7" i="31"/>
  <c r="O6" i="31"/>
  <c r="O5" i="31"/>
  <c r="O12" i="30"/>
  <c r="O11" i="30"/>
  <c r="O10" i="30"/>
  <c r="O9" i="30"/>
  <c r="O8" i="30"/>
  <c r="O7" i="30"/>
  <c r="O6" i="30"/>
  <c r="O20" i="30"/>
  <c r="O19" i="30"/>
  <c r="O18" i="30"/>
  <c r="O17" i="30"/>
  <c r="O16" i="30"/>
  <c r="O15" i="30"/>
  <c r="O14" i="30"/>
  <c r="O28" i="30"/>
  <c r="O27" i="30"/>
  <c r="O26" i="30"/>
  <c r="O25" i="30"/>
  <c r="O24" i="30"/>
  <c r="O23" i="30"/>
  <c r="O22" i="30"/>
  <c r="O40" i="30"/>
  <c r="O39" i="30"/>
  <c r="O38" i="30"/>
  <c r="O36" i="30"/>
  <c r="O35" i="30"/>
  <c r="O34" i="30"/>
  <c r="O33" i="30"/>
  <c r="O32" i="30"/>
  <c r="O31" i="30"/>
  <c r="O30" i="30"/>
  <c r="O86" i="30"/>
  <c r="O85" i="30"/>
  <c r="O84" i="30"/>
  <c r="O83" i="30"/>
  <c r="O82" i="30"/>
  <c r="O81" i="30"/>
  <c r="O80" i="30"/>
  <c r="O79" i="30"/>
  <c r="O78" i="30"/>
  <c r="O77" i="30"/>
  <c r="O76" i="30"/>
  <c r="O74" i="30"/>
  <c r="O73" i="30"/>
  <c r="O71" i="30"/>
  <c r="O70" i="30"/>
  <c r="O69" i="30"/>
  <c r="O68" i="30"/>
  <c r="O67" i="30"/>
  <c r="O54" i="30"/>
  <c r="O53" i="30"/>
  <c r="O52" i="30"/>
  <c r="O49" i="30"/>
  <c r="O48" i="30"/>
  <c r="O47" i="30"/>
  <c r="O44" i="30"/>
  <c r="O43" i="30"/>
  <c r="O42" i="30"/>
  <c r="A13" i="30"/>
  <c r="A14" i="30"/>
  <c r="A15" i="30"/>
  <c r="A16" i="30"/>
  <c r="A17" i="30"/>
  <c r="A18" i="30"/>
  <c r="A19" i="30"/>
  <c r="A20" i="30"/>
  <c r="A6" i="28"/>
  <c r="A7" i="28"/>
  <c r="O7" i="28"/>
  <c r="O6" i="28"/>
  <c r="O5" i="28"/>
  <c r="O17" i="27"/>
  <c r="O16" i="27"/>
  <c r="O15" i="27"/>
  <c r="O14" i="27"/>
  <c r="O11" i="27"/>
  <c r="O10" i="27"/>
  <c r="O9" i="27"/>
  <c r="O8" i="27"/>
  <c r="A12" i="27"/>
  <c r="A13" i="27"/>
  <c r="A14" i="27"/>
  <c r="A15" i="27"/>
  <c r="A16" i="27"/>
  <c r="A17" i="27"/>
  <c r="A14" i="23"/>
  <c r="A15" i="23"/>
  <c r="A16" i="23"/>
  <c r="A17" i="23"/>
  <c r="A18" i="23"/>
  <c r="O18" i="23"/>
  <c r="O17" i="23"/>
  <c r="O16" i="23"/>
  <c r="O7" i="23"/>
  <c r="O8" i="23"/>
  <c r="O9" i="23"/>
  <c r="O11" i="23"/>
  <c r="O12" i="23"/>
  <c r="O15" i="23"/>
  <c r="A11" i="22"/>
  <c r="A6" i="21"/>
  <c r="A6" i="20"/>
  <c r="A7" i="20"/>
  <c r="A8" i="20"/>
  <c r="A9" i="20"/>
  <c r="A10" i="20"/>
  <c r="A11" i="20"/>
  <c r="A15" i="22"/>
  <c r="A16" i="22"/>
  <c r="A12" i="22"/>
  <c r="A13" i="22"/>
  <c r="A14" i="22"/>
  <c r="O10" i="23"/>
  <c r="O13" i="23"/>
  <c r="A21" i="30"/>
  <c r="A22" i="30"/>
  <c r="A23" i="30"/>
  <c r="A24" i="30"/>
  <c r="A25" i="30"/>
  <c r="A26" i="30"/>
  <c r="A27" i="30"/>
  <c r="A28" i="30"/>
  <c r="O55" i="30"/>
  <c r="O45" i="30"/>
  <c r="O60" i="30"/>
  <c r="O50" i="30"/>
  <c r="O65" i="30"/>
  <c r="A17" i="22"/>
  <c r="A18" i="22"/>
  <c r="A17" i="21"/>
  <c r="A18" i="21"/>
  <c r="A19" i="21"/>
  <c r="A20" i="21"/>
  <c r="A21" i="21"/>
  <c r="A22" i="21"/>
  <c r="A12" i="20"/>
  <c r="A13" i="20"/>
  <c r="A14" i="20"/>
  <c r="A15" i="20"/>
  <c r="A29" i="30"/>
  <c r="A30" i="30"/>
  <c r="A31" i="30"/>
  <c r="A32" i="30"/>
  <c r="A33" i="30"/>
  <c r="A34" i="30"/>
  <c r="A35" i="30"/>
  <c r="A36" i="30"/>
  <c r="A19" i="22"/>
  <c r="A20" i="22"/>
  <c r="A21" i="22"/>
  <c r="A22" i="22"/>
  <c r="A23" i="22"/>
  <c r="A24" i="22"/>
  <c r="A23" i="21"/>
  <c r="A24" i="21"/>
  <c r="A25" i="21"/>
  <c r="A26" i="21"/>
  <c r="A27" i="21"/>
  <c r="A28" i="21"/>
  <c r="A29" i="21"/>
  <c r="A30" i="21"/>
  <c r="A31" i="21"/>
  <c r="A32" i="21"/>
  <c r="A16" i="20"/>
  <c r="A17" i="20"/>
  <c r="A18" i="20"/>
  <c r="A19" i="20"/>
  <c r="A20" i="20"/>
  <c r="A37" i="30"/>
  <c r="A38" i="30"/>
  <c r="A39" i="30"/>
  <c r="A40" i="30"/>
  <c r="A34" i="21"/>
  <c r="A35" i="21"/>
  <c r="A36" i="21"/>
  <c r="A37" i="21"/>
  <c r="A38" i="21"/>
  <c r="A39" i="21"/>
  <c r="A40" i="21"/>
  <c r="A41" i="21"/>
  <c r="A42" i="21"/>
  <c r="A43" i="21"/>
  <c r="A21" i="20"/>
  <c r="A22" i="20"/>
  <c r="A23" i="20"/>
  <c r="A24" i="20"/>
  <c r="A25" i="20"/>
  <c r="A26" i="20"/>
  <c r="A27" i="20"/>
  <c r="A28" i="20"/>
  <c r="A29" i="20"/>
  <c r="A41" i="30"/>
  <c r="A42" i="30"/>
  <c r="A43" i="30"/>
  <c r="A44" i="30"/>
  <c r="A45" i="30"/>
  <c r="A48" i="21"/>
  <c r="A49" i="21"/>
  <c r="A50" i="21"/>
  <c r="A51" i="21"/>
  <c r="A52" i="21"/>
  <c r="A53" i="21"/>
  <c r="A54" i="21"/>
  <c r="A55" i="21"/>
  <c r="A56" i="21"/>
  <c r="A57" i="21"/>
  <c r="A46" i="30"/>
  <c r="A47" i="30"/>
  <c r="A48" i="30"/>
  <c r="A49" i="30"/>
  <c r="A50" i="30"/>
  <c r="A61" i="21"/>
  <c r="A62" i="21"/>
  <c r="A63" i="21"/>
  <c r="A64" i="21"/>
  <c r="A65" i="21"/>
  <c r="A66" i="21"/>
  <c r="A67" i="21"/>
  <c r="A68" i="21"/>
  <c r="A69" i="21"/>
  <c r="A70" i="21"/>
  <c r="A78" i="21"/>
  <c r="A79" i="21"/>
  <c r="A80" i="21"/>
  <c r="A81" i="21"/>
  <c r="A82" i="21"/>
  <c r="A83" i="21"/>
  <c r="A84" i="21"/>
  <c r="A85" i="21"/>
  <c r="A86" i="21"/>
  <c r="A87" i="21"/>
  <c r="A88" i="21"/>
  <c r="A89" i="21"/>
  <c r="A90" i="21"/>
  <c r="A91" i="21"/>
  <c r="A92" i="21"/>
  <c r="A93" i="21"/>
  <c r="A51" i="30"/>
  <c r="A52" i="30"/>
  <c r="A53" i="30"/>
  <c r="A54" i="30"/>
  <c r="A55" i="30"/>
  <c r="A94" i="21"/>
  <c r="A95" i="21"/>
  <c r="A96" i="21"/>
  <c r="A97" i="21"/>
  <c r="A98" i="21"/>
  <c r="A56" i="30"/>
  <c r="A57" i="30"/>
  <c r="A58" i="30"/>
  <c r="A59" i="30"/>
  <c r="A99" i="21"/>
  <c r="A100" i="21"/>
  <c r="A101" i="21"/>
  <c r="A102" i="21"/>
  <c r="A103" i="21"/>
  <c r="A104" i="21"/>
  <c r="A105" i="21"/>
  <c r="A106" i="21"/>
  <c r="A60" i="30"/>
  <c r="A61" i="30"/>
  <c r="A62" i="30"/>
  <c r="A63" i="30"/>
  <c r="A64" i="30"/>
  <c r="A65" i="30"/>
  <c r="A107" i="21"/>
  <c r="A108" i="21"/>
  <c r="A109" i="21"/>
  <c r="A110" i="21"/>
  <c r="A111" i="21"/>
  <c r="A112" i="21"/>
  <c r="A113" i="21"/>
  <c r="A114" i="21"/>
  <c r="A115" i="21"/>
  <c r="A116" i="21"/>
  <c r="A66" i="30"/>
  <c r="A67" i="30"/>
  <c r="A68" i="30"/>
  <c r="A69" i="30"/>
  <c r="A70" i="30"/>
  <c r="A71" i="30"/>
  <c r="A118" i="21"/>
  <c r="A119" i="21"/>
  <c r="A120" i="21"/>
  <c r="A121" i="21"/>
  <c r="A122" i="21"/>
  <c r="A72" i="30"/>
  <c r="A73" i="30"/>
  <c r="A74" i="30"/>
  <c r="A75" i="30"/>
  <c r="A76" i="30"/>
  <c r="A77" i="30"/>
  <c r="A78" i="30"/>
  <c r="A79" i="30"/>
  <c r="A80" i="30"/>
  <c r="A81" i="30"/>
  <c r="A82" i="30"/>
  <c r="A83" i="30"/>
  <c r="A84" i="30"/>
</calcChain>
</file>

<file path=xl/sharedStrings.xml><?xml version="1.0" encoding="utf-8"?>
<sst xmlns="http://schemas.openxmlformats.org/spreadsheetml/2006/main" count="464" uniqueCount="282">
  <si>
    <t>No.</t>
  </si>
  <si>
    <t>ESTADÍSTICA</t>
  </si>
  <si>
    <t>SECRETARÍA DEL AYUNTAMIENTO</t>
  </si>
  <si>
    <t>Multas aplicadas</t>
  </si>
  <si>
    <t>*(1) Permisos eventuales o de temporada autorizados (art. 33 del Reglamento para el Uso de la Vía Pública en el Ejercicio de la Actividad Comercial en Monterrey,N.L.)</t>
  </si>
  <si>
    <t>Permisos autorizados  (art. 23 del Reglamento para el Uso de la Vía Pública en el Ejercicio de la Actividad Comercial en Monterrey,N.L.)</t>
  </si>
  <si>
    <t>*(3) Reubicación de comerciantes de vía pública</t>
  </si>
  <si>
    <t>*(2) Operativos de comercio en vía pública</t>
  </si>
  <si>
    <t>*(2) Operativos en mercados rodantes</t>
  </si>
  <si>
    <t>NOTA:</t>
  </si>
  <si>
    <t>*(2) Operativo significa acciones especiales de inspección y aplicación del reglamento para efectos de reubicación y/o retención de mercancías,  implantadas para verificar aspectos específicos.</t>
  </si>
  <si>
    <t>*(1) Los permisos eventuales o de temporada se registran en las cuentas 2811, dichos permisos no incrementan el Padrón de Comerciantes.</t>
  </si>
  <si>
    <t>Nota: La Cuenta 2814 (Ene, Feb-2012) fue reportada por la Direccion de Ingresos en virtud de haber aportacion en dicho rubro.</t>
  </si>
  <si>
    <t>*(3) Los oferentes de puestos fijos y semifijos que cuentan con un numero de folio otorgado por la Dirección de Comercio, tienen asignada una dirección de trabajo autorizada, se consideran reubicaciones, cuando en beneficio de los comerciantes o de la ciudadanía, se les asigna una ubicación de trabajo diferente, aún sin cambiar al oferente del domicilio señalado en su folio.</t>
  </si>
  <si>
    <t>Operativos</t>
  </si>
  <si>
    <t>Ingresos</t>
  </si>
  <si>
    <t>Ingreso recaudado por multas (cta. 4181)</t>
  </si>
  <si>
    <t>Ingresos por ocupación vía pública provisional (cta. 2811)</t>
  </si>
  <si>
    <t>Ingresos totales</t>
  </si>
  <si>
    <t>Ingresos por baños públicos</t>
  </si>
  <si>
    <t>Ingresos por mercados municipales</t>
  </si>
  <si>
    <t>Mercados rodantes (cta 2815)</t>
  </si>
  <si>
    <t>Aportación por administración (cta. 2814)</t>
  </si>
  <si>
    <t>Ingresos por ocupación vía pública  (cta. 2810)</t>
  </si>
  <si>
    <t>Total de operativos</t>
  </si>
  <si>
    <t>Atención ciudadana en las oficinas de la Dirección de Comercio</t>
  </si>
  <si>
    <t xml:space="preserve">Retenciones - Actas de levantamiento de enseres </t>
  </si>
  <si>
    <t>Bajas de retenciones por perecederos</t>
  </si>
  <si>
    <t>Amonestaciones</t>
  </si>
  <si>
    <t>Atención ciudadana</t>
  </si>
  <si>
    <t>Retención, bajas, multas y/o amonestaciones</t>
  </si>
  <si>
    <t xml:space="preserve">Quejas recibidas </t>
  </si>
  <si>
    <t xml:space="preserve">Quejas resueltas </t>
  </si>
  <si>
    <t>Total 2017</t>
  </si>
  <si>
    <t>Capacitaciones y eventos realizados</t>
  </si>
  <si>
    <t>Medidas de prevención a la población realizados</t>
  </si>
  <si>
    <t>Planes generales de contingencia realizados</t>
  </si>
  <si>
    <t>Personas capacitadas en materia de Protección Civil</t>
  </si>
  <si>
    <t>Escuelas, dependencias e instituciones visitadas a capacitación en materia de Protección Civil</t>
  </si>
  <si>
    <t>Área de inspección y vigilancia</t>
  </si>
  <si>
    <t>Inspecciones de dictamen de riesgos realizadas</t>
  </si>
  <si>
    <t>Inspecciones de análisis de riesgos realizadas</t>
  </si>
  <si>
    <t>Inspecciones en áreas de riesgos realizadas</t>
  </si>
  <si>
    <t>Identificación de zonas de riesgos</t>
  </si>
  <si>
    <t>Inspecciones de prevención realizadas</t>
  </si>
  <si>
    <t>Inspecciones a planes de contingencias</t>
  </si>
  <si>
    <t>Área jurídica</t>
  </si>
  <si>
    <t>Inspecciones</t>
  </si>
  <si>
    <t>Comparecencias</t>
  </si>
  <si>
    <t>Suspensiones</t>
  </si>
  <si>
    <t>Multas</t>
  </si>
  <si>
    <t>Ingreso por multas</t>
  </si>
  <si>
    <t>Coordinación operativa en accidentes viales</t>
  </si>
  <si>
    <t>Choques (por alcance)</t>
  </si>
  <si>
    <t>Choques-estrellamientos</t>
  </si>
  <si>
    <t>Choques-volcaduras</t>
  </si>
  <si>
    <t>Choques-múltiples</t>
  </si>
  <si>
    <t>Choques-semivolcadura</t>
  </si>
  <si>
    <t>Estrellamiensots-volcaduras</t>
  </si>
  <si>
    <t>Accidentes ferroviarios</t>
  </si>
  <si>
    <t>Auxilios mecánicos</t>
  </si>
  <si>
    <t>Atropellos</t>
  </si>
  <si>
    <t>Total</t>
  </si>
  <si>
    <t>Coordinación operativa en incendios urbanos</t>
  </si>
  <si>
    <t>Incendios en casa habitación</t>
  </si>
  <si>
    <t>Incendios en negocios</t>
  </si>
  <si>
    <t>Incendios en bodegas</t>
  </si>
  <si>
    <t>Incendios en terrenos baldíos</t>
  </si>
  <si>
    <t>Incendios (hoteles, escuelas, otros)</t>
  </si>
  <si>
    <t>Incendios en vehículos</t>
  </si>
  <si>
    <t>Incendios en tejabanes</t>
  </si>
  <si>
    <t>Incendios en postes</t>
  </si>
  <si>
    <t>Incendios en alcantarillas/registros</t>
  </si>
  <si>
    <t>Explosiones/transformadores</t>
  </si>
  <si>
    <t>Flamazos</t>
  </si>
  <si>
    <t>Incencios forestales</t>
  </si>
  <si>
    <t>Coordinación operativa en fugas y derrames</t>
  </si>
  <si>
    <t>Fugas de gas natural por accidentes viales</t>
  </si>
  <si>
    <t>Fugas de gas L.P. en vehículos</t>
  </si>
  <si>
    <t>Fugas de gas natural en casa habitación</t>
  </si>
  <si>
    <t>Fugas de amoniaco</t>
  </si>
  <si>
    <t>Fugas de gas L.P. en cilindros</t>
  </si>
  <si>
    <t>Fugas de agua</t>
  </si>
  <si>
    <t>Fugas de gas metano en alcantarillas</t>
  </si>
  <si>
    <t>Derrames de combustible (gasolina, diesel, aceites, otros)</t>
  </si>
  <si>
    <t>Derrame de productos químicos</t>
  </si>
  <si>
    <t>Olor de químicos o gases en el ambiente</t>
  </si>
  <si>
    <t>Fugas de gas en tuberías externas</t>
  </si>
  <si>
    <t>Otras acciones y/o servicios atendidos</t>
  </si>
  <si>
    <t>Accidentes laborales/personas trabajando en alturas con riesgo</t>
  </si>
  <si>
    <t>Deceso por monóxido de carbono</t>
  </si>
  <si>
    <t>Deceso por muerte natural</t>
  </si>
  <si>
    <t>Rescate en montaña, fosas, espacios confinados y/o atrapados</t>
  </si>
  <si>
    <t>Personas en intento de suicido</t>
  </si>
  <si>
    <t>Rescate de personas atrapadas en elevador o en vehículo</t>
  </si>
  <si>
    <t>Atención de personas lesionadas</t>
  </si>
  <si>
    <t>Atención a personas enfermas</t>
  </si>
  <si>
    <t>Personas electrocutadas</t>
  </si>
  <si>
    <t>Árboles con riesgo</t>
  </si>
  <si>
    <t>Bardas caídas con riesgo</t>
  </si>
  <si>
    <t>Anuncios panorámicos con riesgo</t>
  </si>
  <si>
    <t>Enjambres-panales de abejas</t>
  </si>
  <si>
    <t>Cables caidos con riesgo</t>
  </si>
  <si>
    <t>Fachadas caidas con riesgo</t>
  </si>
  <si>
    <t>Postes con riesgo</t>
  </si>
  <si>
    <t>Amenazas de bomba</t>
  </si>
  <si>
    <t>Alcantarillas en riesgo</t>
  </si>
  <si>
    <t>Falsas alarmas</t>
  </si>
  <si>
    <t>Caída de marquesinas, placas o estructuras metálicas</t>
  </si>
  <si>
    <t>Ahogado</t>
  </si>
  <si>
    <t>Explosión</t>
  </si>
  <si>
    <t>Extraviado en cerro</t>
  </si>
  <si>
    <t>Construcciones con riesgo de derrumbe</t>
  </si>
  <si>
    <t>Animales salvajes (víbora, reptil, tlacuache, etc.)
Animales domésticos (gatos, perros, etc.)</t>
  </si>
  <si>
    <t>Levantamientos y/o hundimientos de suelo</t>
  </si>
  <si>
    <t>Toldos con riesgos</t>
  </si>
  <si>
    <t>Deslaves</t>
  </si>
  <si>
    <t>Ahorcado</t>
  </si>
  <si>
    <t>Cadáver de atropellado y/o golpes</t>
  </si>
  <si>
    <t>Simulacros</t>
  </si>
  <si>
    <t>Centro Municipal de Prevención de Desastres</t>
  </si>
  <si>
    <t>Informes de atención diaria</t>
  </si>
  <si>
    <t>Boletín climatológico</t>
  </si>
  <si>
    <t>Alertas informaticas climatológicas</t>
  </si>
  <si>
    <t>Operativos y eventos especiales</t>
  </si>
  <si>
    <t>Eventos diversos (partidos de futbol, espectáculos, concentraciones masivas, etc.)</t>
  </si>
  <si>
    <t>Operativos diversos (inspecciones en establecimientos y áreas de alto riesgo)</t>
  </si>
  <si>
    <t>Quemas de pirotecnia</t>
  </si>
  <si>
    <t>Operativo semana santa/panteones</t>
  </si>
  <si>
    <t>Operativo carrusel: lluvias/bajas temperaturas</t>
  </si>
  <si>
    <t>Servicios prestados por lluvias</t>
  </si>
  <si>
    <t>Estadísticas durante lluvias</t>
  </si>
  <si>
    <t>Vehículos arrastrados, varados o desbarrancados</t>
  </si>
  <si>
    <t>Operativos carrusel</t>
  </si>
  <si>
    <t>Desbordamiento de río</t>
  </si>
  <si>
    <t>Viviendas inundadas/zonas de riesgo</t>
  </si>
  <si>
    <t>Personas fallecidas por las lluvias</t>
  </si>
  <si>
    <t>Personas rescatadas de lluvias intensas</t>
  </si>
  <si>
    <t>Total de precipitaciones mm</t>
  </si>
  <si>
    <t>Atención a indigentes/damnificados</t>
  </si>
  <si>
    <t>Indigentes trasladados/damnificados</t>
  </si>
  <si>
    <t>Entrega de cobertores a indigentes</t>
  </si>
  <si>
    <t>Varios</t>
  </si>
  <si>
    <t>Supervisión en trasvasar gas L.P. con autorización en tanques estacionarios</t>
  </si>
  <si>
    <t>Vehículos detenidos por transportar materioales peligrosos en tanques estacionarios</t>
  </si>
  <si>
    <t>Dictámenes de riesgos pagados</t>
  </si>
  <si>
    <t>Ingreso por dictámenes de factibilidad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</si>
  <si>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</si>
  <si>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</si>
  <si>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</si>
  <si>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</si>
  <si>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</si>
  <si>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</si>
  <si>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</si>
  <si>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</si>
  <si>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</si>
  <si>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</si>
  <si>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</si>
  <si>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</si>
  <si>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Constancias Expedidas</t>
  </si>
  <si>
    <t>Constancias Certificadas</t>
  </si>
  <si>
    <t>Constancias No Certificadas</t>
  </si>
  <si>
    <t>Ingreso por Constancias Certificadas</t>
  </si>
  <si>
    <t xml:space="preserve">*Jueces Auxiliares: cambio de concepto de Delegados Municipales a Jueces Auxiliares debido a la aprobación del Reglamento de Jueces Auxiliares del Municipio de Monterrey, aprobado en el Periódico Aficial del Estado de Nuevo León el 27 de febrero del 2016. </t>
  </si>
  <si>
    <t>Call Center</t>
  </si>
  <si>
    <t>Constancias</t>
  </si>
  <si>
    <t>Proyectos Transversales y Voluntariado</t>
  </si>
  <si>
    <t>ONG´S Registradas</t>
  </si>
  <si>
    <t>Gestiones con Asociaciones Civiles</t>
  </si>
  <si>
    <t>Gestiones con Empresas</t>
  </si>
  <si>
    <t xml:space="preserve">Eventos Realizados en Sinergia con ONG´S </t>
  </si>
  <si>
    <t>Eventos Realizados en Sinergia con Empresas y/o Dependencias Gubernamentales</t>
  </si>
  <si>
    <t>Área Operativa</t>
  </si>
  <si>
    <t>Cartas extendidas por los Jueces Auxiliares*</t>
  </si>
  <si>
    <t>Llamadas a Jueces Auxiliares*</t>
  </si>
  <si>
    <t>Cantidad de Jueces Auxiliares Visitados*</t>
  </si>
  <si>
    <t>Gestoría</t>
  </si>
  <si>
    <t>Gestoría Solicitada</t>
  </si>
  <si>
    <t>Gestoría Resuelta</t>
  </si>
  <si>
    <t>Gestoría en Trámite</t>
  </si>
  <si>
    <t>1 - año</t>
  </si>
  <si>
    <t>3 - años</t>
  </si>
  <si>
    <t>Total de tramites</t>
  </si>
  <si>
    <t>Total de ingresos Municipales</t>
  </si>
  <si>
    <t>Reclutamiento</t>
  </si>
  <si>
    <t>Jovenes que se registraron para su servicio SMN</t>
  </si>
  <si>
    <t>Resello de cartillas con resultados de ultimos sorteos</t>
  </si>
  <si>
    <t>Solicitudes de Servicios Municipales</t>
  </si>
  <si>
    <t>*CAM: Centro de Atención Municipal</t>
  </si>
  <si>
    <t>Solicitudes recibidas en CAM Palacio Municipal</t>
  </si>
  <si>
    <t>Solicitudes recibidas en CAM Parque Tucán</t>
  </si>
  <si>
    <t>Solicitudes recibidas en CAM Garza Sada</t>
  </si>
  <si>
    <t>Solicitudes recibidas en CAM Parque Aztlán</t>
  </si>
  <si>
    <t>Solicitudes recibidas en  CAM Alamey</t>
  </si>
  <si>
    <t>Solicitudes recibidas en otras Dependencias</t>
  </si>
  <si>
    <t>Orientaciones Externas</t>
  </si>
  <si>
    <t>Orientaciones externas atendidas en CAM Palacio Municipal</t>
  </si>
  <si>
    <t>Orientaciones externas atendidas en CAM Parque Tucán</t>
  </si>
  <si>
    <t>Orientaciones externas atendidas en CAM Garza Sada</t>
  </si>
  <si>
    <t>Orientaciones externas atendidas en CAM Parque Aztlán</t>
  </si>
  <si>
    <t>Orientaciones externas atendidas en CAM Alamey</t>
  </si>
  <si>
    <t>Anuencia Municipal para Permisos de Alcoholes</t>
  </si>
  <si>
    <t>Anuencia Municipal para Permisos Especiales No Lucrativos</t>
  </si>
  <si>
    <t>Anuencia Municipal para Permisos Especiales Lucrativos de Alcoholes aprobados por el Ayuntamiento</t>
  </si>
  <si>
    <t>Asuntos Recibidos</t>
  </si>
  <si>
    <t>CEDH</t>
  </si>
  <si>
    <t>Amparo</t>
  </si>
  <si>
    <t>Fiscal</t>
  </si>
  <si>
    <t>Penal</t>
  </si>
  <si>
    <t>Civil</t>
  </si>
  <si>
    <t>Mercantil</t>
  </si>
  <si>
    <t>Concencioso Administrativo</t>
  </si>
  <si>
    <t>Asuntos Concluidos</t>
  </si>
  <si>
    <t>Asuntos a Favor del Municipio</t>
  </si>
  <si>
    <t>Asuntos en Contra del Municipio</t>
  </si>
  <si>
    <t>Personas Detenidas</t>
  </si>
  <si>
    <t>Consultas</t>
  </si>
  <si>
    <t>Contratos</t>
  </si>
  <si>
    <t>Certificaciones</t>
  </si>
  <si>
    <t>Centro</t>
  </si>
  <si>
    <t>Norte</t>
  </si>
  <si>
    <t>Sur</t>
  </si>
  <si>
    <t>Personas Consignadas</t>
  </si>
  <si>
    <t>Revisión de actas del Comité Técnico de Adquisiciones.</t>
  </si>
  <si>
    <t>Revisión de bases de licitaciones emitidas por la Dir. de Adquisiciones</t>
  </si>
  <si>
    <t>Procesos de Obras Púb. (Comité de Fallos)</t>
  </si>
  <si>
    <t>Juntas del Comité de Adquisiciones, Arren. y Prestación de servicios</t>
  </si>
  <si>
    <t>Procesos y bases de licitación pública (Comité Técnico de Adquisiciones)</t>
  </si>
  <si>
    <t>Revisión y Juntas</t>
  </si>
  <si>
    <t>Notoria Improcedencia</t>
  </si>
  <si>
    <t>Desistimientos</t>
  </si>
  <si>
    <t>Sobreseídos</t>
  </si>
  <si>
    <t>Audiencias</t>
  </si>
  <si>
    <t>Audiencias Tribunal Contencioso</t>
  </si>
  <si>
    <t>No. de Reglamentos Revisados</t>
  </si>
  <si>
    <t>No. de Reglamentos Adecuados</t>
  </si>
  <si>
    <t>Recursos de Inconformidad</t>
  </si>
  <si>
    <t xml:space="preserve">Recursos de Inconformidad Recibidos </t>
  </si>
  <si>
    <t>Recursos de Inconformidad Concluidos</t>
  </si>
  <si>
    <t>Recursos de Inconformidad a Favor</t>
  </si>
  <si>
    <t>Recursos de Inconformidad en Contra</t>
  </si>
  <si>
    <t>Notificaciones para Admision</t>
  </si>
  <si>
    <t>Notificaciones para Traslado</t>
  </si>
  <si>
    <t>Fortalecimiento del Sistema Juridico Municipal para La Prevención de Controversias</t>
  </si>
  <si>
    <t>Acuerdos por Unanimidad</t>
  </si>
  <si>
    <t>Acuerdos por Mayoría</t>
  </si>
  <si>
    <t>Total de Acuerdos del Ayuntamiento</t>
  </si>
  <si>
    <t>Gaceta Municipal (Total de Publicaciones)</t>
  </si>
  <si>
    <t>Cantidad de publicaciones realizadas en el período</t>
  </si>
  <si>
    <t>Expedición y/o Reforma a los Reglamentos</t>
  </si>
  <si>
    <t>Asesoría a Comisiones</t>
  </si>
  <si>
    <t>Elaboración de Propuestas de Dictámenes y Puntos de Acuerdo</t>
  </si>
  <si>
    <t>Elaboración de Fichas del Archivo Histórico</t>
  </si>
  <si>
    <t>Personas Atendidas en el Archivo Histórico</t>
  </si>
  <si>
    <t>Publicaciones en el Portal del Archivo Histórico</t>
  </si>
  <si>
    <t>Solicitud y/o búsqueda de documentos, copias simples y/o certificadas</t>
  </si>
  <si>
    <t>Archivo Histórico</t>
  </si>
  <si>
    <t>Nombre de Variable</t>
  </si>
  <si>
    <t>Ingreso por toma de fotografia</t>
  </si>
  <si>
    <t>Ingreso por cuota municipal por expedición de pasaportes</t>
  </si>
  <si>
    <t>Informacion para la inscripción de jovenes al SMN</t>
  </si>
  <si>
    <t>Expedición de Pasaportes</t>
  </si>
  <si>
    <t xml:space="preserve">6 - años </t>
  </si>
  <si>
    <t xml:space="preserve">10 - años </t>
  </si>
  <si>
    <t>Revisiones</t>
  </si>
  <si>
    <t>Personas Consignadas - Fuero Común</t>
  </si>
  <si>
    <t>Personas Consignadas - Fuero Federal</t>
  </si>
  <si>
    <t>Sesiones Ordinarias realizadas</t>
  </si>
  <si>
    <t>Sesiones Extraordinarias realizadas</t>
  </si>
  <si>
    <t>Sesiones Solemnes realizadas</t>
  </si>
  <si>
    <t>Permisos  expedidos para utilizar las áreas públicas</t>
  </si>
  <si>
    <t xml:space="preserve"> $ 256.666,00 </t>
  </si>
  <si>
    <t xml:space="preserve"> $ -   </t>
  </si>
  <si>
    <t xml:space="preserve"> $ 312.700,00 </t>
  </si>
  <si>
    <t xml:space="preserve"> $ 280.147,69 </t>
  </si>
  <si>
    <t xml:space="preserve"> $ 22.370,95 </t>
  </si>
  <si>
    <t xml:space="preserve"> $ 23.974,82 </t>
  </si>
  <si>
    <t xml:space="preserve"> $ 122.897,73 </t>
  </si>
  <si>
    <t xml:space="preserve"> $ 272.391,00 </t>
  </si>
  <si>
    <t xml:space="preserve"> $ 4.401,25 </t>
  </si>
  <si>
    <t xml:space="preserve"> $ 6.799,00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</si>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</sst>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* #,##0.00_-;\-[$€-2]* #,##0.00_-;_-[$€-2]* &quot;-&quot;??_-"/>
    <numFmt numFmtId="167" formatCode="[$-C0A]mmm\-yy;@"/>
    <numFmt numFmtId="168" formatCode="_(&quot;$&quot;* #,##0_);_(&quot;$&quot;* \(#,##0\);_(&quot;$&quot;* &quot;-&quot;??_);_(@_)"/>
    <numFmt numFmtId="169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theme="0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rgb="FFFF000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3524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9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9">
    <xf numFmtId="0" fontId="0" fillId="0" borderId="0" xfId="0"/>
    <xf numFmtId="0" fontId="4" fillId="2" borderId="0" xfId="0" applyFont="1" applyFill="1"/>
    <xf numFmtId="9" fontId="4" fillId="2" borderId="0" xfId="6" applyFont="1" applyFill="1"/>
    <xf numFmtId="3" fontId="7" fillId="0" borderId="1" xfId="1" applyNumberFormat="1" applyFont="1" applyFill="1" applyBorder="1" applyAlignment="1">
      <alignment horizontal="center" vertical="center" wrapText="1"/>
    </xf>
    <xf numFmtId="168" fontId="7" fillId="0" borderId="1" xfId="5" applyNumberFormat="1" applyFont="1" applyFill="1" applyBorder="1" applyAlignment="1">
      <alignment horizontal="center" vertical="center" wrapText="1"/>
    </xf>
    <xf numFmtId="168" fontId="7" fillId="0" borderId="1" xfId="5" applyNumberFormat="1" applyFont="1" applyFill="1" applyBorder="1" applyAlignment="1">
      <alignment horizontal="center" vertical="center"/>
    </xf>
    <xf numFmtId="3" fontId="7" fillId="3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4" applyFont="1" applyFill="1" applyBorder="1" applyAlignment="1">
      <alignment horizontal="center" vertical="center" wrapText="1"/>
    </xf>
    <xf numFmtId="167" fontId="5" fillId="4" borderId="1" xfId="4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justify" vertical="center" wrapText="1"/>
    </xf>
    <xf numFmtId="0" fontId="9" fillId="2" borderId="0" xfId="0" applyFont="1" applyFill="1" applyAlignment="1">
      <alignment horizontal="justify"/>
    </xf>
    <xf numFmtId="0" fontId="4" fillId="2" borderId="0" xfId="0" applyFont="1" applyFill="1" applyAlignment="1">
      <alignment horizontal="justify"/>
    </xf>
    <xf numFmtId="2" fontId="4" fillId="0" borderId="1" xfId="0" applyNumberFormat="1" applyFont="1" applyFill="1" applyBorder="1" applyAlignment="1">
      <alignment horizontal="center" vertical="center"/>
    </xf>
    <xf numFmtId="44" fontId="7" fillId="3" borderId="1" xfId="5" applyNumberFormat="1" applyFont="1" applyFill="1" applyBorder="1" applyAlignment="1">
      <alignment horizontal="center" vertical="center" wrapText="1"/>
    </xf>
    <xf numFmtId="44" fontId="7" fillId="0" borderId="1" xfId="5" applyNumberFormat="1" applyFont="1" applyFill="1" applyBorder="1" applyAlignment="1">
      <alignment horizontal="center" vertical="center" wrapText="1"/>
    </xf>
    <xf numFmtId="0" fontId="6" fillId="3" borderId="1" xfId="4" applyFont="1" applyFill="1" applyBorder="1" applyAlignment="1">
      <alignment horizontal="justify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44" fontId="7" fillId="0" borderId="1" xfId="5" applyFont="1" applyFill="1" applyBorder="1" applyAlignment="1">
      <alignment horizontal="center" vertical="center" wrapText="1"/>
    </xf>
    <xf numFmtId="44" fontId="7" fillId="0" borderId="1" xfId="5" applyFont="1" applyFill="1" applyBorder="1" applyAlignment="1">
      <alignment horizontal="center" vertical="center"/>
    </xf>
    <xf numFmtId="44" fontId="7" fillId="3" borderId="1" xfId="5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6" fillId="2" borderId="1" xfId="4" applyFont="1" applyFill="1" applyBorder="1" applyAlignment="1">
      <alignment horizontal="justify" vertical="center" wrapText="1"/>
    </xf>
    <xf numFmtId="0" fontId="4" fillId="2" borderId="0" xfId="0" applyFont="1" applyFill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44" fontId="7" fillId="2" borderId="1" xfId="5" applyFont="1" applyFill="1" applyBorder="1" applyAlignment="1">
      <alignment horizontal="center" vertical="center" wrapText="1"/>
    </xf>
    <xf numFmtId="0" fontId="7" fillId="3" borderId="1" xfId="4" applyFont="1" applyFill="1" applyBorder="1" applyAlignment="1">
      <alignment horizontal="justify" vertical="center" wrapText="1"/>
    </xf>
    <xf numFmtId="168" fontId="7" fillId="2" borderId="1" xfId="5" applyNumberFormat="1" applyFont="1" applyFill="1" applyBorder="1" applyAlignment="1">
      <alignment horizontal="center" vertical="center" wrapText="1"/>
    </xf>
    <xf numFmtId="168" fontId="7" fillId="3" borderId="1" xfId="5" applyNumberFormat="1" applyFont="1" applyFill="1" applyBorder="1" applyAlignment="1">
      <alignment horizontal="center" vertical="center" wrapText="1"/>
    </xf>
    <xf numFmtId="49" fontId="5" fillId="4" borderId="1" xfId="4" applyNumberFormat="1" applyFont="1" applyFill="1" applyBorder="1" applyAlignment="1">
      <alignment horizontal="center" vertical="center" wrapText="1"/>
    </xf>
    <xf numFmtId="169" fontId="4" fillId="2" borderId="1" xfId="0" applyNumberFormat="1" applyFont="1" applyFill="1" applyBorder="1" applyAlignment="1">
      <alignment horizontal="center" vertical="center"/>
    </xf>
    <xf numFmtId="169" fontId="5" fillId="4" borderId="1" xfId="0" applyNumberFormat="1" applyFont="1" applyFill="1" applyBorder="1" applyAlignment="1">
      <alignment horizontal="center" vertical="center"/>
    </xf>
    <xf numFmtId="169" fontId="4" fillId="0" borderId="1" xfId="0" applyNumberFormat="1" applyFont="1" applyFill="1" applyBorder="1" applyAlignment="1">
      <alignment horizontal="center" vertical="center"/>
    </xf>
    <xf numFmtId="169" fontId="4" fillId="3" borderId="1" xfId="0" applyNumberFormat="1" applyFont="1" applyFill="1" applyBorder="1" applyAlignment="1">
      <alignment horizontal="center" vertical="center"/>
    </xf>
    <xf numFmtId="3" fontId="7" fillId="0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67" fontId="5" fillId="4" borderId="1" xfId="4" applyNumberFormat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 wrapText="1"/>
    </xf>
    <xf numFmtId="3" fontId="10" fillId="2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justify" vertical="center" wrapText="1"/>
    </xf>
    <xf numFmtId="0" fontId="8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</cellXfs>
  <cellStyles count="9">
    <cellStyle name="Euro" xfId="2"/>
    <cellStyle name="Millares 2" xfId="3"/>
    <cellStyle name="Millares 2 2" xfId="7"/>
    <cellStyle name="Moneda" xfId="5" builtinId="4"/>
    <cellStyle name="Moneda 2" xfId="8"/>
    <cellStyle name="Normal" xfId="0" builtinId="0"/>
    <cellStyle name="Normal 2" xfId="4"/>
    <cellStyle name="Normal 3" xfId="1"/>
    <cellStyle name="Porcentaje" xfId="6" builtinId="5"/>
  </cellStyles>
  <dxfs count="0"/>
  <tableStyles count="0" defaultTableStyle="TableStyleMedium2" defaultPivotStyle="PivotStyleLight16"/>
  <colors>
    <mruColors>
      <color rgb="FF006241"/>
      <color rgb="FFFF7175"/>
      <color rgb="FFCEA2D7"/>
      <color rgb="FF92D5AC"/>
      <color rgb="FF3F5588"/>
      <color rgb="FF618EB5"/>
      <color rgb="FF46797B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117929</xdr:rowOff>
    </xdr:from>
    <xdr:to>
      <xdr:col>1</xdr:col>
      <xdr:colOff>2150759</xdr:colOff>
      <xdr:row>2</xdr:row>
      <xdr:rowOff>275167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9" t="8930" r="-119" b="864"/>
        <a:stretch/>
      </xdr:blipFill>
      <xdr:spPr>
        <a:xfrm>
          <a:off x="95250" y="117929"/>
          <a:ext cx="2616426" cy="982738"/>
        </a:xfrm>
        <a:prstGeom prst="rect">
          <a:avLst/>
        </a:prstGeom>
      </xdr:spPr>
    </xdr:pic>
    <xdr:clientData/>
  </xdr:twoCellAnchor>
  <xdr:twoCellAnchor editAs="oneCell">
    <xdr:from>
      <xdr:col>12</xdr:col>
      <xdr:colOff>317500</xdr:colOff>
      <xdr:row>0</xdr:row>
      <xdr:rowOff>125488</xdr:rowOff>
    </xdr:from>
    <xdr:to>
      <xdr:col>14</xdr:col>
      <xdr:colOff>1018144</xdr:colOff>
      <xdr:row>2</xdr:row>
      <xdr:rowOff>181428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703"/>
        <a:stretch/>
      </xdr:blipFill>
      <xdr:spPr>
        <a:xfrm>
          <a:off x="15274018" y="125488"/>
          <a:ext cx="3047876" cy="8723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117929</xdr:rowOff>
    </xdr:from>
    <xdr:to>
      <xdr:col>1</xdr:col>
      <xdr:colOff>2153027</xdr:colOff>
      <xdr:row>2</xdr:row>
      <xdr:rowOff>266096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9" t="8930" r="-119" b="864"/>
        <a:stretch/>
      </xdr:blipFill>
      <xdr:spPr>
        <a:xfrm>
          <a:off x="95250" y="117929"/>
          <a:ext cx="2617484" cy="976388"/>
        </a:xfrm>
        <a:prstGeom prst="rect">
          <a:avLst/>
        </a:prstGeom>
      </xdr:spPr>
    </xdr:pic>
    <xdr:clientData/>
  </xdr:twoCellAnchor>
  <xdr:oneCellAnchor>
    <xdr:from>
      <xdr:col>12</xdr:col>
      <xdr:colOff>571500</xdr:colOff>
      <xdr:row>0</xdr:row>
      <xdr:rowOff>201462</xdr:rowOff>
    </xdr:from>
    <xdr:ext cx="2968502" cy="856494"/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703"/>
        <a:stretch/>
      </xdr:blipFill>
      <xdr:spPr>
        <a:xfrm>
          <a:off x="15757071" y="201462"/>
          <a:ext cx="2968502" cy="856494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117929</xdr:rowOff>
    </xdr:from>
    <xdr:to>
      <xdr:col>2</xdr:col>
      <xdr:colOff>138603</xdr:colOff>
      <xdr:row>2</xdr:row>
      <xdr:rowOff>268363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9" t="8930" r="-119" b="864"/>
        <a:stretch/>
      </xdr:blipFill>
      <xdr:spPr>
        <a:xfrm>
          <a:off x="95250" y="117929"/>
          <a:ext cx="2617484" cy="976388"/>
        </a:xfrm>
        <a:prstGeom prst="rect">
          <a:avLst/>
        </a:prstGeom>
      </xdr:spPr>
    </xdr:pic>
    <xdr:clientData/>
  </xdr:twoCellAnchor>
  <xdr:twoCellAnchor editAs="oneCell">
    <xdr:from>
      <xdr:col>12</xdr:col>
      <xdr:colOff>3402</xdr:colOff>
      <xdr:row>0</xdr:row>
      <xdr:rowOff>192959</xdr:rowOff>
    </xdr:from>
    <xdr:to>
      <xdr:col>14</xdr:col>
      <xdr:colOff>717653</xdr:colOff>
      <xdr:row>2</xdr:row>
      <xdr:rowOff>242095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703"/>
        <a:stretch/>
      </xdr:blipFill>
      <xdr:spPr>
        <a:xfrm>
          <a:off x="12304259" y="192959"/>
          <a:ext cx="2973037" cy="8655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117929</xdr:rowOff>
    </xdr:from>
    <xdr:to>
      <xdr:col>1</xdr:col>
      <xdr:colOff>2150759</xdr:colOff>
      <xdr:row>2</xdr:row>
      <xdr:rowOff>275167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9" t="8930" r="-119" b="864"/>
        <a:stretch/>
      </xdr:blipFill>
      <xdr:spPr>
        <a:xfrm>
          <a:off x="95250" y="117929"/>
          <a:ext cx="2617484" cy="976388"/>
        </a:xfrm>
        <a:prstGeom prst="rect">
          <a:avLst/>
        </a:prstGeom>
      </xdr:spPr>
    </xdr:pic>
    <xdr:clientData/>
  </xdr:twoCellAnchor>
  <xdr:twoCellAnchor editAs="oneCell">
    <xdr:from>
      <xdr:col>11</xdr:col>
      <xdr:colOff>901474</xdr:colOff>
      <xdr:row>0</xdr:row>
      <xdr:rowOff>181052</xdr:rowOff>
    </xdr:from>
    <xdr:to>
      <xdr:col>14</xdr:col>
      <xdr:colOff>663226</xdr:colOff>
      <xdr:row>2</xdr:row>
      <xdr:rowOff>236992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703"/>
        <a:stretch/>
      </xdr:blipFill>
      <xdr:spPr>
        <a:xfrm>
          <a:off x="12521974" y="181052"/>
          <a:ext cx="2973038" cy="87236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117929</xdr:rowOff>
    </xdr:from>
    <xdr:to>
      <xdr:col>1</xdr:col>
      <xdr:colOff>2150759</xdr:colOff>
      <xdr:row>2</xdr:row>
      <xdr:rowOff>275167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9" t="8930" r="-119" b="864"/>
        <a:stretch/>
      </xdr:blipFill>
      <xdr:spPr>
        <a:xfrm>
          <a:off x="95250" y="117929"/>
          <a:ext cx="2617484" cy="976388"/>
        </a:xfrm>
        <a:prstGeom prst="rect">
          <a:avLst/>
        </a:prstGeom>
      </xdr:spPr>
    </xdr:pic>
    <xdr:clientData/>
  </xdr:twoCellAnchor>
  <xdr:twoCellAnchor editAs="oneCell">
    <xdr:from>
      <xdr:col>11</xdr:col>
      <xdr:colOff>671853</xdr:colOff>
      <xdr:row>0</xdr:row>
      <xdr:rowOff>192957</xdr:rowOff>
    </xdr:from>
    <xdr:to>
      <xdr:col>14</xdr:col>
      <xdr:colOff>787391</xdr:colOff>
      <xdr:row>2</xdr:row>
      <xdr:rowOff>248897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703"/>
        <a:stretch/>
      </xdr:blipFill>
      <xdr:spPr>
        <a:xfrm>
          <a:off x="12333174" y="192957"/>
          <a:ext cx="2973038" cy="87236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117929</xdr:rowOff>
    </xdr:from>
    <xdr:to>
      <xdr:col>1</xdr:col>
      <xdr:colOff>2150759</xdr:colOff>
      <xdr:row>2</xdr:row>
      <xdr:rowOff>275167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9" t="8930" r="-119" b="864"/>
        <a:stretch/>
      </xdr:blipFill>
      <xdr:spPr>
        <a:xfrm>
          <a:off x="95250" y="117929"/>
          <a:ext cx="2617484" cy="976388"/>
        </a:xfrm>
        <a:prstGeom prst="rect">
          <a:avLst/>
        </a:prstGeom>
      </xdr:spPr>
    </xdr:pic>
    <xdr:clientData/>
  </xdr:twoCellAnchor>
  <xdr:twoCellAnchor editAs="oneCell">
    <xdr:from>
      <xdr:col>11</xdr:col>
      <xdr:colOff>884465</xdr:colOff>
      <xdr:row>0</xdr:row>
      <xdr:rowOff>190500</xdr:rowOff>
    </xdr:from>
    <xdr:to>
      <xdr:col>14</xdr:col>
      <xdr:colOff>647917</xdr:colOff>
      <xdr:row>2</xdr:row>
      <xdr:rowOff>246440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703"/>
        <a:stretch/>
      </xdr:blipFill>
      <xdr:spPr>
        <a:xfrm>
          <a:off x="12246429" y="190500"/>
          <a:ext cx="2988345" cy="87236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117929</xdr:rowOff>
    </xdr:from>
    <xdr:to>
      <xdr:col>1</xdr:col>
      <xdr:colOff>2150759</xdr:colOff>
      <xdr:row>2</xdr:row>
      <xdr:rowOff>275167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9" t="8930" r="-119" b="864"/>
        <a:stretch/>
      </xdr:blipFill>
      <xdr:spPr>
        <a:xfrm>
          <a:off x="95250" y="117929"/>
          <a:ext cx="2617484" cy="976388"/>
        </a:xfrm>
        <a:prstGeom prst="rect">
          <a:avLst/>
        </a:prstGeom>
      </xdr:spPr>
    </xdr:pic>
    <xdr:clientData/>
  </xdr:twoCellAnchor>
  <xdr:twoCellAnchor editAs="oneCell">
    <xdr:from>
      <xdr:col>12</xdr:col>
      <xdr:colOff>142875</xdr:colOff>
      <xdr:row>0</xdr:row>
      <xdr:rowOff>174248</xdr:rowOff>
    </xdr:from>
    <xdr:to>
      <xdr:col>14</xdr:col>
      <xdr:colOff>863930</xdr:colOff>
      <xdr:row>2</xdr:row>
      <xdr:rowOff>230188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703"/>
        <a:stretch/>
      </xdr:blipFill>
      <xdr:spPr>
        <a:xfrm>
          <a:off x="11831411" y="174248"/>
          <a:ext cx="2979841" cy="87236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117929</xdr:rowOff>
    </xdr:from>
    <xdr:to>
      <xdr:col>1</xdr:col>
      <xdr:colOff>2150759</xdr:colOff>
      <xdr:row>2</xdr:row>
      <xdr:rowOff>275167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9" t="8930" r="-119" b="864"/>
        <a:stretch/>
      </xdr:blipFill>
      <xdr:spPr>
        <a:xfrm>
          <a:off x="95250" y="117929"/>
          <a:ext cx="2617484" cy="976388"/>
        </a:xfrm>
        <a:prstGeom prst="rect">
          <a:avLst/>
        </a:prstGeom>
      </xdr:spPr>
    </xdr:pic>
    <xdr:clientData/>
  </xdr:twoCellAnchor>
  <xdr:twoCellAnchor editAs="oneCell">
    <xdr:from>
      <xdr:col>12</xdr:col>
      <xdr:colOff>11905</xdr:colOff>
      <xdr:row>0</xdr:row>
      <xdr:rowOff>187855</xdr:rowOff>
    </xdr:from>
    <xdr:to>
      <xdr:col>14</xdr:col>
      <xdr:colOff>719352</xdr:colOff>
      <xdr:row>2</xdr:row>
      <xdr:rowOff>243795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703"/>
        <a:stretch/>
      </xdr:blipFill>
      <xdr:spPr>
        <a:xfrm>
          <a:off x="12911476" y="187855"/>
          <a:ext cx="2966233" cy="87236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166688</xdr:colOff>
      <xdr:row>0</xdr:row>
      <xdr:rowOff>117929</xdr:rowOff>
    </xdr:from>
    <xdr:to>
      <xdr:col>1</xdr:col>
      <xdr:colOff>2222197</xdr:colOff>
      <xdr:row>2</xdr:row>
      <xdr:rowOff>275167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9" t="8930" r="-119" b="864"/>
        <a:stretch/>
      </xdr:blipFill>
      <xdr:spPr>
        <a:xfrm>
          <a:off x="166688" y="117929"/>
          <a:ext cx="2615103" cy="966863"/>
        </a:xfrm>
        <a:prstGeom prst="rect">
          <a:avLst/>
        </a:prstGeom>
      </xdr:spPr>
    </xdr:pic>
    <xdr:clientData/>
  </xdr:twoCellAnchor>
  <xdr:twoCellAnchor editAs="oneCell">
    <xdr:from>
      <xdr:col>12</xdr:col>
      <xdr:colOff>47627</xdr:colOff>
      <xdr:row>0</xdr:row>
      <xdr:rowOff>197302</xdr:rowOff>
    </xdr:from>
    <xdr:to>
      <xdr:col>14</xdr:col>
      <xdr:colOff>755074</xdr:colOff>
      <xdr:row>2</xdr:row>
      <xdr:rowOff>253242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703"/>
        <a:stretch/>
      </xdr:blipFill>
      <xdr:spPr>
        <a:xfrm>
          <a:off x="11654520" y="197302"/>
          <a:ext cx="2966233" cy="8723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20"/>
  <sheetViews>
    <sheetView view="pageBreakPreview" zoomScale="70" zoomScaleNormal="70" zoomScaleSheetLayoutView="70" workbookViewId="0">
      <selection sqref="A1:O1"/>
    </sheetView>
  </sheetViews>
  <sheetFormatPr baseColWidth="10" defaultColWidth="0" defaultRowHeight="15.75" zeroHeight="1" x14ac:dyDescent="0.25"/>
  <cols>
    <col min="1" max="1" width="8.42578125" style="1" customWidth="1"/>
    <col min="2" max="2" width="53.7109375" style="1" customWidth="1"/>
    <col min="3" max="3" width="12.42578125" style="1" bestFit="1" customWidth="1"/>
    <col min="4" max="4" width="14.42578125" style="1" bestFit="1" customWidth="1"/>
    <col min="5" max="5" width="12.85546875" style="1" bestFit="1" customWidth="1"/>
    <col min="6" max="6" width="11.5703125" style="1" bestFit="1" customWidth="1"/>
    <col min="7" max="7" width="12" style="1" bestFit="1" customWidth="1"/>
    <col min="8" max="8" width="11.5703125" style="1" bestFit="1" customWidth="1"/>
    <col min="9" max="9" width="11" style="1" bestFit="1" customWidth="1"/>
    <col min="10" max="10" width="13.42578125" style="1" bestFit="1" customWidth="1"/>
    <col min="11" max="11" width="17.42578125" style="1" bestFit="1" customWidth="1"/>
    <col min="12" max="12" width="14.42578125" style="1" bestFit="1" customWidth="1"/>
    <col min="13" max="13" width="17.28515625" style="1" bestFit="1" customWidth="1"/>
    <col min="14" max="14" width="16.42578125" style="1" bestFit="1" customWidth="1"/>
    <col min="15" max="15" width="12.7109375" style="1" customWidth="1"/>
    <col min="16" max="16384" width="11.42578125" style="1" hidden="1"/>
  </cols>
  <sheetData>
    <row r="1" spans="1:15" ht="32.2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32.25" customHeight="1" x14ac:dyDescent="0.25">
      <c r="A2" s="44" t="s">
        <v>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39.75" customHeight="1" x14ac:dyDescent="0.2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40.5" customHeight="1" x14ac:dyDescent="0.25">
      <c r="A4" s="7" t="s">
        <v>0</v>
      </c>
      <c r="B4" s="8" t="s">
        <v>257</v>
      </c>
      <c r="C4" s="9" t="s">
        <v>147</v>
      </c>
      <c r="D4" s="9" t="s">
        <v>148</v>
      </c>
      <c r="E4" s="9" t="s">
        <v>149</v>
      </c>
      <c r="F4" s="9" t="s">
        <v>150</v>
      </c>
      <c r="G4" s="9" t="s">
        <v>151</v>
      </c>
      <c r="H4" s="9" t="s">
        <v>152</v>
      </c>
      <c r="I4" s="9" t="s">
        <v>153</v>
      </c>
      <c r="J4" s="9" t="s">
        <v>154</v>
      </c>
      <c r="K4" s="9" t="s">
        <v>155</v>
      </c>
      <c r="L4" s="9" t="s">
        <v>156</v>
      </c>
      <c r="M4" s="9" t="s">
        <v>157</v>
      </c>
      <c r="N4" s="9" t="s">
        <v>158</v>
      </c>
      <c r="O4" s="9" t="s">
        <v>33</v>
      </c>
    </row>
    <row r="5" spans="1:15" ht="33.75" customHeight="1" x14ac:dyDescent="0.25">
      <c r="A5" s="34">
        <v>1</v>
      </c>
      <c r="B5" s="26" t="s">
        <v>267</v>
      </c>
      <c r="C5" s="24">
        <v>2</v>
      </c>
      <c r="D5" s="24">
        <v>2</v>
      </c>
      <c r="E5" s="24">
        <v>2</v>
      </c>
      <c r="F5" s="24">
        <v>2</v>
      </c>
      <c r="G5" s="24">
        <v>2</v>
      </c>
      <c r="H5" s="24">
        <v>2</v>
      </c>
      <c r="I5" s="42">
        <v>2</v>
      </c>
      <c r="J5" s="24">
        <v>2</v>
      </c>
      <c r="K5" s="42">
        <v>2</v>
      </c>
      <c r="L5" s="24">
        <v>2</v>
      </c>
      <c r="M5" s="24">
        <v>2</v>
      </c>
      <c r="N5" s="24">
        <v>2</v>
      </c>
      <c r="O5" s="6">
        <f t="shared" ref="O5:O20" si="0">SUM(C5:N5)</f>
        <v>24</v>
      </c>
    </row>
    <row r="6" spans="1:15" ht="33.75" customHeight="1" x14ac:dyDescent="0.25">
      <c r="A6" s="34">
        <f>+A5+1</f>
        <v>2</v>
      </c>
      <c r="B6" s="26" t="s">
        <v>268</v>
      </c>
      <c r="C6" s="24">
        <v>0</v>
      </c>
      <c r="D6" s="24">
        <v>0</v>
      </c>
      <c r="E6" s="24">
        <v>0</v>
      </c>
      <c r="F6" s="24">
        <v>0</v>
      </c>
      <c r="G6" s="24">
        <v>0</v>
      </c>
      <c r="H6" s="24">
        <v>1</v>
      </c>
      <c r="I6" s="42">
        <v>1</v>
      </c>
      <c r="J6" s="24">
        <v>0</v>
      </c>
      <c r="K6" s="42">
        <v>2</v>
      </c>
      <c r="L6" s="24">
        <v>1</v>
      </c>
      <c r="M6" s="24">
        <v>0</v>
      </c>
      <c r="N6" s="24">
        <v>0</v>
      </c>
      <c r="O6" s="6">
        <f t="shared" si="0"/>
        <v>5</v>
      </c>
    </row>
    <row r="7" spans="1:15" ht="33.75" customHeight="1" x14ac:dyDescent="0.25">
      <c r="A7" s="34">
        <f t="shared" ref="A7:A15" si="1">+A6+1</f>
        <v>3</v>
      </c>
      <c r="B7" s="26" t="s">
        <v>269</v>
      </c>
      <c r="C7" s="24">
        <v>0</v>
      </c>
      <c r="D7" s="24">
        <v>0</v>
      </c>
      <c r="E7" s="24">
        <v>1</v>
      </c>
      <c r="F7" s="24">
        <v>0</v>
      </c>
      <c r="G7" s="24">
        <v>1</v>
      </c>
      <c r="H7" s="24">
        <v>0</v>
      </c>
      <c r="I7" s="42">
        <v>0</v>
      </c>
      <c r="J7" s="24">
        <v>0</v>
      </c>
      <c r="K7" s="42">
        <v>3</v>
      </c>
      <c r="L7" s="24">
        <v>2</v>
      </c>
      <c r="M7" s="24">
        <v>1</v>
      </c>
      <c r="N7" s="24">
        <v>2</v>
      </c>
      <c r="O7" s="6">
        <f t="shared" si="0"/>
        <v>10</v>
      </c>
    </row>
    <row r="8" spans="1:15" ht="33.75" customHeight="1" x14ac:dyDescent="0.25">
      <c r="A8" s="34">
        <f t="shared" si="1"/>
        <v>4</v>
      </c>
      <c r="B8" s="26" t="s">
        <v>244</v>
      </c>
      <c r="C8" s="24">
        <v>15</v>
      </c>
      <c r="D8" s="24">
        <v>10</v>
      </c>
      <c r="E8" s="24">
        <v>13</v>
      </c>
      <c r="F8" s="24">
        <v>12</v>
      </c>
      <c r="G8" s="24">
        <v>10</v>
      </c>
      <c r="H8" s="24">
        <v>16</v>
      </c>
      <c r="I8" s="42">
        <v>13</v>
      </c>
      <c r="J8" s="24">
        <v>15</v>
      </c>
      <c r="K8" s="42">
        <v>25</v>
      </c>
      <c r="L8" s="24">
        <v>25</v>
      </c>
      <c r="M8" s="24">
        <v>15</v>
      </c>
      <c r="N8" s="24">
        <v>17</v>
      </c>
      <c r="O8" s="6">
        <f t="shared" si="0"/>
        <v>186</v>
      </c>
    </row>
    <row r="9" spans="1:15" ht="33.75" customHeight="1" x14ac:dyDescent="0.25">
      <c r="A9" s="34">
        <f t="shared" si="1"/>
        <v>5</v>
      </c>
      <c r="B9" s="26" t="s">
        <v>245</v>
      </c>
      <c r="C9" s="24">
        <v>5</v>
      </c>
      <c r="D9" s="24">
        <v>3</v>
      </c>
      <c r="E9" s="24">
        <v>4</v>
      </c>
      <c r="F9" s="24">
        <v>5</v>
      </c>
      <c r="G9" s="24">
        <v>5</v>
      </c>
      <c r="H9" s="24">
        <v>9</v>
      </c>
      <c r="I9" s="42">
        <v>8</v>
      </c>
      <c r="J9" s="24">
        <v>3</v>
      </c>
      <c r="K9" s="42">
        <v>1</v>
      </c>
      <c r="L9" s="24">
        <v>3</v>
      </c>
      <c r="M9" s="24">
        <v>3</v>
      </c>
      <c r="N9" s="24">
        <v>1</v>
      </c>
      <c r="O9" s="6">
        <f t="shared" si="0"/>
        <v>50</v>
      </c>
    </row>
    <row r="10" spans="1:15" ht="33.75" customHeight="1" x14ac:dyDescent="0.25">
      <c r="A10" s="34">
        <f t="shared" si="1"/>
        <v>6</v>
      </c>
      <c r="B10" s="26" t="s">
        <v>246</v>
      </c>
      <c r="C10" s="24">
        <v>20</v>
      </c>
      <c r="D10" s="24">
        <v>13</v>
      </c>
      <c r="E10" s="24">
        <v>17</v>
      </c>
      <c r="F10" s="24">
        <v>17</v>
      </c>
      <c r="G10" s="24">
        <v>15</v>
      </c>
      <c r="H10" s="24">
        <v>25</v>
      </c>
      <c r="I10" s="42">
        <v>21</v>
      </c>
      <c r="J10" s="24">
        <v>18</v>
      </c>
      <c r="K10" s="42">
        <v>26</v>
      </c>
      <c r="L10" s="24">
        <v>28</v>
      </c>
      <c r="M10" s="24">
        <v>18</v>
      </c>
      <c r="N10" s="24">
        <v>18</v>
      </c>
      <c r="O10" s="6">
        <f>SUM(C10:N10)</f>
        <v>236</v>
      </c>
    </row>
    <row r="11" spans="1:15" ht="33.75" customHeight="1" x14ac:dyDescent="0.25">
      <c r="A11" s="34">
        <f t="shared" si="1"/>
        <v>7</v>
      </c>
      <c r="B11" s="26" t="s">
        <v>247</v>
      </c>
      <c r="C11" s="24">
        <v>16</v>
      </c>
      <c r="D11" s="24">
        <v>9</v>
      </c>
      <c r="E11" s="24">
        <v>14</v>
      </c>
      <c r="F11" s="24">
        <v>14</v>
      </c>
      <c r="G11" s="24">
        <v>12</v>
      </c>
      <c r="H11" s="24">
        <v>23</v>
      </c>
      <c r="I11" s="42">
        <v>15</v>
      </c>
      <c r="J11" s="24">
        <v>14</v>
      </c>
      <c r="K11" s="42">
        <v>21</v>
      </c>
      <c r="L11" s="24">
        <v>18</v>
      </c>
      <c r="M11" s="24">
        <v>13</v>
      </c>
      <c r="N11" s="24">
        <v>15</v>
      </c>
      <c r="O11" s="6">
        <f t="shared" si="0"/>
        <v>184</v>
      </c>
    </row>
    <row r="12" spans="1:15" ht="33.75" customHeight="1" x14ac:dyDescent="0.25">
      <c r="A12" s="34">
        <f t="shared" si="1"/>
        <v>8</v>
      </c>
      <c r="B12" s="26" t="s">
        <v>248</v>
      </c>
      <c r="C12" s="24">
        <v>16</v>
      </c>
      <c r="D12" s="24">
        <v>9</v>
      </c>
      <c r="E12" s="24">
        <v>14</v>
      </c>
      <c r="F12" s="24">
        <v>14</v>
      </c>
      <c r="G12" s="24">
        <v>12</v>
      </c>
      <c r="H12" s="24">
        <v>23</v>
      </c>
      <c r="I12" s="42">
        <v>15</v>
      </c>
      <c r="J12" s="24">
        <v>14</v>
      </c>
      <c r="K12" s="42">
        <v>21</v>
      </c>
      <c r="L12" s="24">
        <v>18</v>
      </c>
      <c r="M12" s="24">
        <v>13</v>
      </c>
      <c r="N12" s="24">
        <v>15</v>
      </c>
      <c r="O12" s="6">
        <f t="shared" si="0"/>
        <v>184</v>
      </c>
    </row>
    <row r="13" spans="1:15" ht="33.75" customHeight="1" x14ac:dyDescent="0.25">
      <c r="A13" s="34">
        <f t="shared" si="1"/>
        <v>9</v>
      </c>
      <c r="B13" s="26" t="s">
        <v>249</v>
      </c>
      <c r="C13" s="24">
        <v>0</v>
      </c>
      <c r="D13" s="24">
        <v>0</v>
      </c>
      <c r="E13" s="24">
        <v>0</v>
      </c>
      <c r="F13" s="24">
        <v>0</v>
      </c>
      <c r="G13" s="24">
        <v>1</v>
      </c>
      <c r="H13" s="24">
        <v>2</v>
      </c>
      <c r="I13" s="42">
        <v>1</v>
      </c>
      <c r="J13" s="24">
        <v>0</v>
      </c>
      <c r="K13" s="42">
        <v>2</v>
      </c>
      <c r="L13" s="24">
        <v>1</v>
      </c>
      <c r="M13" s="24">
        <v>0</v>
      </c>
      <c r="N13" s="24">
        <v>0</v>
      </c>
      <c r="O13" s="6">
        <f t="shared" si="0"/>
        <v>7</v>
      </c>
    </row>
    <row r="14" spans="1:15" ht="33.75" customHeight="1" x14ac:dyDescent="0.25">
      <c r="A14" s="34">
        <f t="shared" si="1"/>
        <v>10</v>
      </c>
      <c r="B14" s="26" t="s">
        <v>250</v>
      </c>
      <c r="C14" s="24">
        <v>6</v>
      </c>
      <c r="D14" s="24">
        <v>8</v>
      </c>
      <c r="E14" s="24">
        <v>8</v>
      </c>
      <c r="F14" s="24">
        <v>8</v>
      </c>
      <c r="G14" s="24">
        <v>9</v>
      </c>
      <c r="H14" s="24">
        <v>12</v>
      </c>
      <c r="I14" s="42">
        <v>7</v>
      </c>
      <c r="J14" s="24">
        <v>6</v>
      </c>
      <c r="K14" s="42">
        <v>13</v>
      </c>
      <c r="L14" s="24">
        <v>8</v>
      </c>
      <c r="M14" s="24">
        <v>11</v>
      </c>
      <c r="N14" s="24">
        <v>7</v>
      </c>
      <c r="O14" s="6">
        <f t="shared" si="0"/>
        <v>103</v>
      </c>
    </row>
    <row r="15" spans="1:15" ht="33.75" customHeight="1" x14ac:dyDescent="0.25">
      <c r="A15" s="34">
        <f t="shared" si="1"/>
        <v>11</v>
      </c>
      <c r="B15" s="26" t="s">
        <v>251</v>
      </c>
      <c r="C15" s="24">
        <v>17</v>
      </c>
      <c r="D15" s="24">
        <v>15</v>
      </c>
      <c r="E15" s="24">
        <v>19</v>
      </c>
      <c r="F15" s="24">
        <v>12</v>
      </c>
      <c r="G15" s="24">
        <v>20</v>
      </c>
      <c r="H15" s="24">
        <v>20</v>
      </c>
      <c r="I15" s="42">
        <v>16</v>
      </c>
      <c r="J15" s="24">
        <v>18</v>
      </c>
      <c r="K15" s="42">
        <v>23</v>
      </c>
      <c r="L15" s="24">
        <v>20</v>
      </c>
      <c r="M15" s="24">
        <v>26</v>
      </c>
      <c r="N15" s="24">
        <v>15</v>
      </c>
      <c r="O15" s="6">
        <f t="shared" si="0"/>
        <v>221</v>
      </c>
    </row>
    <row r="16" spans="1:15" ht="33" customHeight="1" x14ac:dyDescent="0.25">
      <c r="A16" s="35">
        <f>+A15+1</f>
        <v>12</v>
      </c>
      <c r="B16" s="7" t="s">
        <v>256</v>
      </c>
      <c r="C16" s="9"/>
      <c r="D16" s="9"/>
      <c r="E16" s="9"/>
      <c r="F16" s="9"/>
      <c r="G16" s="9"/>
      <c r="H16" s="9"/>
      <c r="I16" s="40"/>
      <c r="J16" s="9"/>
      <c r="K16" s="39"/>
      <c r="L16" s="9"/>
      <c r="M16" s="9"/>
      <c r="N16" s="9"/>
      <c r="O16" s="9"/>
    </row>
    <row r="17" spans="1:15" ht="33.75" customHeight="1" x14ac:dyDescent="0.25">
      <c r="A17" s="34">
        <f>+A16+0.1</f>
        <v>12.1</v>
      </c>
      <c r="B17" s="26" t="s">
        <v>252</v>
      </c>
      <c r="C17" s="24">
        <v>5046</v>
      </c>
      <c r="D17" s="24">
        <v>4063</v>
      </c>
      <c r="E17" s="24">
        <v>4494</v>
      </c>
      <c r="F17" s="24">
        <v>1609</v>
      </c>
      <c r="G17" s="24">
        <v>3861</v>
      </c>
      <c r="H17" s="24">
        <v>3284</v>
      </c>
      <c r="I17" s="42">
        <v>4062</v>
      </c>
      <c r="J17" s="24">
        <v>8183</v>
      </c>
      <c r="K17" s="42">
        <v>2902</v>
      </c>
      <c r="L17" s="24">
        <v>3978</v>
      </c>
      <c r="M17" s="24">
        <v>2618</v>
      </c>
      <c r="N17" s="24">
        <v>906</v>
      </c>
      <c r="O17" s="6">
        <f t="shared" si="0"/>
        <v>45006</v>
      </c>
    </row>
    <row r="18" spans="1:15" ht="33.75" customHeight="1" x14ac:dyDescent="0.25">
      <c r="A18" s="34">
        <f t="shared" ref="A18:A20" si="2">+A17+0.1</f>
        <v>12.2</v>
      </c>
      <c r="B18" s="26" t="s">
        <v>253</v>
      </c>
      <c r="C18" s="24">
        <v>29</v>
      </c>
      <c r="D18" s="24">
        <v>42</v>
      </c>
      <c r="E18" s="24">
        <v>51</v>
      </c>
      <c r="F18" s="24">
        <v>10</v>
      </c>
      <c r="G18" s="24">
        <v>35</v>
      </c>
      <c r="H18" s="24">
        <v>38</v>
      </c>
      <c r="I18" s="42">
        <v>30</v>
      </c>
      <c r="J18" s="24">
        <v>24</v>
      </c>
      <c r="K18" s="42">
        <v>9</v>
      </c>
      <c r="L18" s="24">
        <v>19</v>
      </c>
      <c r="M18" s="24">
        <v>30</v>
      </c>
      <c r="N18" s="24">
        <v>15</v>
      </c>
      <c r="O18" s="6">
        <f t="shared" si="0"/>
        <v>332</v>
      </c>
    </row>
    <row r="19" spans="1:15" ht="33.75" customHeight="1" x14ac:dyDescent="0.25">
      <c r="A19" s="34">
        <f t="shared" si="2"/>
        <v>12.299999999999999</v>
      </c>
      <c r="B19" s="26" t="s">
        <v>254</v>
      </c>
      <c r="C19" s="24">
        <v>59</v>
      </c>
      <c r="D19" s="24">
        <v>55</v>
      </c>
      <c r="E19" s="24">
        <v>22</v>
      </c>
      <c r="F19" s="24">
        <v>5</v>
      </c>
      <c r="G19" s="24">
        <v>0</v>
      </c>
      <c r="H19" s="24">
        <v>0</v>
      </c>
      <c r="I19" s="42">
        <v>0</v>
      </c>
      <c r="J19" s="24">
        <v>0</v>
      </c>
      <c r="K19" s="42">
        <v>0</v>
      </c>
      <c r="L19" s="24">
        <v>0</v>
      </c>
      <c r="M19" s="24">
        <v>0</v>
      </c>
      <c r="N19" s="24">
        <v>0</v>
      </c>
      <c r="O19" s="6">
        <f t="shared" si="0"/>
        <v>141</v>
      </c>
    </row>
    <row r="20" spans="1:15" ht="33.75" customHeight="1" x14ac:dyDescent="0.25">
      <c r="A20" s="34">
        <f t="shared" si="2"/>
        <v>12.399999999999999</v>
      </c>
      <c r="B20" s="26" t="s">
        <v>255</v>
      </c>
      <c r="C20" s="24">
        <v>29</v>
      </c>
      <c r="D20" s="24">
        <v>87</v>
      </c>
      <c r="E20" s="24">
        <v>402</v>
      </c>
      <c r="F20" s="24">
        <v>235</v>
      </c>
      <c r="G20" s="24">
        <v>55</v>
      </c>
      <c r="H20" s="24">
        <v>57</v>
      </c>
      <c r="I20" s="42">
        <v>38</v>
      </c>
      <c r="J20" s="24">
        <v>97</v>
      </c>
      <c r="K20" s="42">
        <v>40</v>
      </c>
      <c r="L20" s="24">
        <v>26</v>
      </c>
      <c r="M20" s="24">
        <v>22</v>
      </c>
      <c r="N20" s="24">
        <v>12</v>
      </c>
      <c r="O20" s="6">
        <f t="shared" si="0"/>
        <v>1100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55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5"/>
  <sheetViews>
    <sheetView view="pageBreakPreview" zoomScale="70" zoomScaleNormal="70" zoomScaleSheetLayoutView="70" workbookViewId="0">
      <selection sqref="A1:O1"/>
    </sheetView>
  </sheetViews>
  <sheetFormatPr baseColWidth="10" defaultColWidth="0" defaultRowHeight="15.75" zeroHeight="1" x14ac:dyDescent="0.25"/>
  <cols>
    <col min="1" max="1" width="8.42578125" style="1" customWidth="1"/>
    <col min="2" max="2" width="34.28515625" style="1" customWidth="1"/>
    <col min="3" max="3" width="12.42578125" style="1" bestFit="1" customWidth="1"/>
    <col min="4" max="4" width="14.42578125" style="1" bestFit="1" customWidth="1"/>
    <col min="5" max="5" width="12.85546875" style="1" bestFit="1" customWidth="1"/>
    <col min="6" max="6" width="11.5703125" style="1" bestFit="1" customWidth="1"/>
    <col min="7" max="7" width="12" style="1" bestFit="1" customWidth="1"/>
    <col min="8" max="8" width="11.5703125" style="1" bestFit="1" customWidth="1"/>
    <col min="9" max="9" width="11" style="1" bestFit="1" customWidth="1"/>
    <col min="10" max="10" width="13.42578125" style="1" bestFit="1" customWidth="1"/>
    <col min="11" max="11" width="17.42578125" style="1" bestFit="1" customWidth="1"/>
    <col min="12" max="12" width="14.42578125" style="1" bestFit="1" customWidth="1"/>
    <col min="13" max="13" width="17.28515625" style="1" bestFit="1" customWidth="1"/>
    <col min="14" max="14" width="16.42578125" style="1" bestFit="1" customWidth="1"/>
    <col min="15" max="15" width="12.85546875" style="1" customWidth="1"/>
    <col min="16" max="16384" width="11.42578125" style="1" hidden="1"/>
  </cols>
  <sheetData>
    <row r="1" spans="1:15" ht="32.2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32.25" customHeight="1" x14ac:dyDescent="0.25">
      <c r="A2" s="44" t="s">
        <v>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39.75" customHeight="1" x14ac:dyDescent="0.2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40.5" customHeight="1" x14ac:dyDescent="0.25">
      <c r="A4" s="7" t="s">
        <v>0</v>
      </c>
      <c r="B4" s="8" t="s">
        <v>257</v>
      </c>
      <c r="C4" s="9" t="s">
        <v>147</v>
      </c>
      <c r="D4" s="9" t="s">
        <v>148</v>
      </c>
      <c r="E4" s="9" t="s">
        <v>149</v>
      </c>
      <c r="F4" s="9" t="s">
        <v>150</v>
      </c>
      <c r="G4" s="9" t="s">
        <v>151</v>
      </c>
      <c r="H4" s="9" t="s">
        <v>152</v>
      </c>
      <c r="I4" s="9" t="s">
        <v>153</v>
      </c>
      <c r="J4" s="9" t="s">
        <v>154</v>
      </c>
      <c r="K4" s="9" t="s">
        <v>155</v>
      </c>
      <c r="L4" s="9" t="s">
        <v>156</v>
      </c>
      <c r="M4" s="9" t="s">
        <v>157</v>
      </c>
      <c r="N4" s="9" t="s">
        <v>158</v>
      </c>
      <c r="O4" s="9" t="s">
        <v>33</v>
      </c>
    </row>
    <row r="5" spans="1:15" ht="43.5" customHeight="1" x14ac:dyDescent="0.25">
      <c r="A5" s="25">
        <v>1</v>
      </c>
      <c r="B5" s="26" t="s">
        <v>270</v>
      </c>
      <c r="C5" s="24">
        <v>8</v>
      </c>
      <c r="D5" s="24">
        <v>19</v>
      </c>
      <c r="E5" s="24">
        <v>17</v>
      </c>
      <c r="F5" s="24">
        <v>16</v>
      </c>
      <c r="G5" s="24">
        <v>12</v>
      </c>
      <c r="H5" s="24">
        <v>1</v>
      </c>
      <c r="I5" s="24">
        <v>14</v>
      </c>
      <c r="J5" s="24">
        <v>17</v>
      </c>
      <c r="K5" s="24">
        <v>7</v>
      </c>
      <c r="L5" s="24">
        <v>14</v>
      </c>
      <c r="M5" s="24">
        <v>9</v>
      </c>
      <c r="N5" s="24">
        <v>2</v>
      </c>
      <c r="O5" s="6">
        <f>SUM(C5:N5)</f>
        <v>136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6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6"/>
  <sheetViews>
    <sheetView tabSelected="1" view="pageBreakPreview" zoomScale="70" zoomScaleNormal="70" zoomScaleSheetLayoutView="70" workbookViewId="0">
      <selection sqref="A1:O1"/>
    </sheetView>
  </sheetViews>
  <sheetFormatPr baseColWidth="10" defaultColWidth="0" defaultRowHeight="15.75" zeroHeight="1" x14ac:dyDescent="0.25"/>
  <cols>
    <col min="1" max="1" width="8.42578125" style="1" customWidth="1"/>
    <col min="2" max="2" width="49.28515625" style="1" customWidth="1"/>
    <col min="3" max="10" width="16.5703125" style="1" customWidth="1"/>
    <col min="11" max="11" width="18" style="1" customWidth="1"/>
    <col min="12" max="12" width="16.5703125" style="1" customWidth="1"/>
    <col min="13" max="13" width="18" style="1" customWidth="1"/>
    <col min="14" max="14" width="17.140625" style="1" bestFit="1" customWidth="1"/>
    <col min="15" max="15" width="17.7109375" style="1" customWidth="1"/>
    <col min="16" max="16384" width="11.42578125" style="1" hidden="1"/>
  </cols>
  <sheetData>
    <row r="1" spans="1:15" ht="32.2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32.25" customHeight="1" x14ac:dyDescent="0.25">
      <c r="A2" s="44" t="s">
        <v>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39.75" customHeight="1" x14ac:dyDescent="0.2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40.5" customHeight="1" x14ac:dyDescent="0.25">
      <c r="A4" s="7" t="s">
        <v>0</v>
      </c>
      <c r="B4" s="8" t="s">
        <v>257</v>
      </c>
      <c r="C4" s="33" t="s">
        <v>147</v>
      </c>
      <c r="D4" s="33" t="s">
        <v>148</v>
      </c>
      <c r="E4" s="33" t="s">
        <v>149</v>
      </c>
      <c r="F4" s="33" t="s">
        <v>150</v>
      </c>
      <c r="G4" s="33" t="s">
        <v>151</v>
      </c>
      <c r="H4" s="33" t="s">
        <v>152</v>
      </c>
      <c r="I4" s="33" t="s">
        <v>153</v>
      </c>
      <c r="J4" s="33" t="s">
        <v>154</v>
      </c>
      <c r="K4" s="33" t="s">
        <v>155</v>
      </c>
      <c r="L4" s="33" t="s">
        <v>156</v>
      </c>
      <c r="M4" s="33" t="s">
        <v>157</v>
      </c>
      <c r="N4" s="33" t="s">
        <v>158</v>
      </c>
      <c r="O4" s="9" t="s">
        <v>33</v>
      </c>
    </row>
    <row r="5" spans="1:15" ht="54.75" customHeight="1" x14ac:dyDescent="0.25">
      <c r="A5" s="36">
        <v>1</v>
      </c>
      <c r="B5" s="11" t="s">
        <v>5</v>
      </c>
      <c r="C5" s="3">
        <v>0</v>
      </c>
      <c r="D5" s="3">
        <v>0</v>
      </c>
      <c r="E5" s="38">
        <v>0</v>
      </c>
      <c r="F5" s="3">
        <v>0</v>
      </c>
      <c r="G5" s="3">
        <v>0</v>
      </c>
      <c r="H5" s="3">
        <v>0</v>
      </c>
      <c r="I5" s="38">
        <v>0</v>
      </c>
      <c r="J5" s="3">
        <v>0</v>
      </c>
      <c r="K5" s="38">
        <v>0</v>
      </c>
      <c r="L5" s="3">
        <v>0</v>
      </c>
      <c r="M5" s="3">
        <v>0</v>
      </c>
      <c r="N5" s="3">
        <v>0</v>
      </c>
      <c r="O5" s="6">
        <f>SUM(C5:N5)</f>
        <v>0</v>
      </c>
    </row>
    <row r="6" spans="1:15" ht="63" x14ac:dyDescent="0.25">
      <c r="A6" s="36">
        <f>+A5+1</f>
        <v>2</v>
      </c>
      <c r="B6" s="11" t="s">
        <v>4</v>
      </c>
      <c r="C6" s="3">
        <v>0</v>
      </c>
      <c r="D6" s="3">
        <v>131</v>
      </c>
      <c r="E6" s="38">
        <v>4</v>
      </c>
      <c r="F6" s="3">
        <v>103</v>
      </c>
      <c r="G6" s="3">
        <v>60</v>
      </c>
      <c r="H6" s="3">
        <v>6</v>
      </c>
      <c r="I6" s="38">
        <v>6</v>
      </c>
      <c r="J6" s="3">
        <v>6</v>
      </c>
      <c r="K6" s="38">
        <v>53</v>
      </c>
      <c r="L6" s="3">
        <v>603</v>
      </c>
      <c r="M6" s="3">
        <v>122</v>
      </c>
      <c r="N6" s="3">
        <v>88</v>
      </c>
      <c r="O6" s="6">
        <f t="shared" ref="O6:O29" si="0">SUM(C6:N6)</f>
        <v>1182</v>
      </c>
    </row>
    <row r="7" spans="1:15" ht="30" customHeight="1" x14ac:dyDescent="0.25">
      <c r="A7" s="36">
        <f>+A6+1</f>
        <v>3</v>
      </c>
      <c r="B7" s="11" t="s">
        <v>6</v>
      </c>
      <c r="C7" s="3">
        <v>0</v>
      </c>
      <c r="D7" s="3">
        <v>131</v>
      </c>
      <c r="E7" s="38">
        <v>0</v>
      </c>
      <c r="F7" s="3">
        <v>0</v>
      </c>
      <c r="G7" s="3">
        <v>0</v>
      </c>
      <c r="H7" s="3">
        <v>0</v>
      </c>
      <c r="I7" s="38">
        <v>0</v>
      </c>
      <c r="J7" s="3">
        <v>0</v>
      </c>
      <c r="K7" s="38">
        <v>0</v>
      </c>
      <c r="L7" s="3">
        <v>0</v>
      </c>
      <c r="M7" s="3">
        <v>0</v>
      </c>
      <c r="N7" s="3">
        <v>0</v>
      </c>
      <c r="O7" s="6">
        <f t="shared" si="0"/>
        <v>131</v>
      </c>
    </row>
    <row r="8" spans="1:15" ht="30" customHeight="1" x14ac:dyDescent="0.25">
      <c r="A8" s="10">
        <f>+A7+1</f>
        <v>4</v>
      </c>
      <c r="B8" s="7" t="s">
        <v>14</v>
      </c>
      <c r="C8" s="7"/>
      <c r="D8" s="7"/>
      <c r="E8" s="39"/>
      <c r="F8" s="7"/>
      <c r="G8" s="7"/>
      <c r="H8" s="7"/>
      <c r="I8" s="39"/>
      <c r="J8" s="7"/>
      <c r="K8" s="39"/>
      <c r="L8" s="7"/>
      <c r="M8" s="7"/>
      <c r="N8" s="7"/>
      <c r="O8" s="7"/>
    </row>
    <row r="9" spans="1:15" ht="30" customHeight="1" x14ac:dyDescent="0.25">
      <c r="A9" s="34">
        <f>+A8+0.1</f>
        <v>4.0999999999999996</v>
      </c>
      <c r="B9" s="26" t="s">
        <v>7</v>
      </c>
      <c r="C9" s="24">
        <v>124</v>
      </c>
      <c r="D9" s="24">
        <v>112</v>
      </c>
      <c r="E9" s="42">
        <v>124</v>
      </c>
      <c r="F9" s="24">
        <v>120</v>
      </c>
      <c r="G9" s="24">
        <v>124</v>
      </c>
      <c r="H9" s="24">
        <v>120</v>
      </c>
      <c r="I9" s="42">
        <v>124</v>
      </c>
      <c r="J9" s="24">
        <v>124</v>
      </c>
      <c r="K9" s="42">
        <v>120</v>
      </c>
      <c r="L9" s="24">
        <v>124</v>
      </c>
      <c r="M9" s="24">
        <v>120</v>
      </c>
      <c r="N9" s="24">
        <v>124</v>
      </c>
      <c r="O9" s="6">
        <f t="shared" si="0"/>
        <v>1460</v>
      </c>
    </row>
    <row r="10" spans="1:15" ht="30" customHeight="1" x14ac:dyDescent="0.25">
      <c r="A10" s="34">
        <f>+A9+0.1</f>
        <v>4.1999999999999993</v>
      </c>
      <c r="B10" s="26" t="s">
        <v>8</v>
      </c>
      <c r="C10" s="24">
        <v>31</v>
      </c>
      <c r="D10" s="24">
        <v>28</v>
      </c>
      <c r="E10" s="42">
        <v>31</v>
      </c>
      <c r="F10" s="24">
        <v>30</v>
      </c>
      <c r="G10" s="24">
        <v>31</v>
      </c>
      <c r="H10" s="24">
        <v>30</v>
      </c>
      <c r="I10" s="42">
        <v>31</v>
      </c>
      <c r="J10" s="24">
        <v>31</v>
      </c>
      <c r="K10" s="42">
        <v>30</v>
      </c>
      <c r="L10" s="24">
        <v>31</v>
      </c>
      <c r="M10" s="24">
        <v>30</v>
      </c>
      <c r="N10" s="24">
        <v>31</v>
      </c>
      <c r="O10" s="6">
        <f t="shared" si="0"/>
        <v>365</v>
      </c>
    </row>
    <row r="11" spans="1:15" ht="30" customHeight="1" x14ac:dyDescent="0.25">
      <c r="A11" s="34">
        <f>+A10+0.1</f>
        <v>4.2999999999999989</v>
      </c>
      <c r="B11" s="17" t="s">
        <v>24</v>
      </c>
      <c r="C11" s="6">
        <v>155</v>
      </c>
      <c r="D11" s="24">
        <v>140</v>
      </c>
      <c r="E11" s="6">
        <v>155</v>
      </c>
      <c r="F11" s="6">
        <v>150</v>
      </c>
      <c r="G11" s="6">
        <v>155</v>
      </c>
      <c r="H11" s="6">
        <v>150</v>
      </c>
      <c r="I11" s="6">
        <v>155</v>
      </c>
      <c r="J11" s="6">
        <v>155</v>
      </c>
      <c r="K11" s="6">
        <v>150</v>
      </c>
      <c r="L11" s="6">
        <v>155</v>
      </c>
      <c r="M11" s="6">
        <v>150</v>
      </c>
      <c r="N11" s="6">
        <v>155</v>
      </c>
      <c r="O11" s="6">
        <f t="shared" si="0"/>
        <v>1825</v>
      </c>
    </row>
    <row r="12" spans="1:15" ht="30" customHeight="1" x14ac:dyDescent="0.25">
      <c r="A12" s="10">
        <f>+A8+1</f>
        <v>5</v>
      </c>
      <c r="B12" s="7" t="s">
        <v>29</v>
      </c>
      <c r="C12" s="7"/>
      <c r="D12" s="7"/>
      <c r="E12" s="39"/>
      <c r="F12" s="7"/>
      <c r="G12" s="7"/>
      <c r="H12" s="7"/>
      <c r="I12" s="39"/>
      <c r="J12" s="7"/>
      <c r="K12" s="39"/>
      <c r="L12" s="7"/>
      <c r="M12" s="7"/>
      <c r="N12" s="7"/>
      <c r="O12" s="7"/>
    </row>
    <row r="13" spans="1:15" ht="30" customHeight="1" x14ac:dyDescent="0.25">
      <c r="A13" s="36">
        <f>+A12+0.1</f>
        <v>5.0999999999999996</v>
      </c>
      <c r="B13" s="11" t="s">
        <v>25</v>
      </c>
      <c r="C13" s="3">
        <v>370</v>
      </c>
      <c r="D13" s="3">
        <v>690</v>
      </c>
      <c r="E13" s="38">
        <v>1175</v>
      </c>
      <c r="F13" s="3">
        <v>705</v>
      </c>
      <c r="G13" s="3">
        <v>635</v>
      </c>
      <c r="H13" s="3">
        <v>575</v>
      </c>
      <c r="I13" s="38">
        <v>620</v>
      </c>
      <c r="J13" s="3">
        <v>579</v>
      </c>
      <c r="K13" s="38">
        <v>690</v>
      </c>
      <c r="L13" s="3">
        <v>755</v>
      </c>
      <c r="M13" s="3">
        <v>790</v>
      </c>
      <c r="N13" s="3">
        <v>765</v>
      </c>
      <c r="O13" s="6">
        <f t="shared" si="0"/>
        <v>8349</v>
      </c>
    </row>
    <row r="14" spans="1:15" ht="30" customHeight="1" x14ac:dyDescent="0.25">
      <c r="A14" s="36">
        <f t="shared" ref="A14:A15" si="1">+A13+0.1</f>
        <v>5.1999999999999993</v>
      </c>
      <c r="B14" s="11" t="s">
        <v>31</v>
      </c>
      <c r="C14" s="3">
        <v>42</v>
      </c>
      <c r="D14" s="3">
        <v>62</v>
      </c>
      <c r="E14" s="38">
        <v>72</v>
      </c>
      <c r="F14" s="3">
        <v>59</v>
      </c>
      <c r="G14" s="3">
        <v>54</v>
      </c>
      <c r="H14" s="3">
        <v>85</v>
      </c>
      <c r="I14" s="38">
        <v>76</v>
      </c>
      <c r="J14" s="3">
        <v>95</v>
      </c>
      <c r="K14" s="38">
        <v>48</v>
      </c>
      <c r="L14" s="3">
        <v>69</v>
      </c>
      <c r="M14" s="3">
        <v>66</v>
      </c>
      <c r="N14" s="3">
        <v>33</v>
      </c>
      <c r="O14" s="6">
        <f t="shared" si="0"/>
        <v>761</v>
      </c>
    </row>
    <row r="15" spans="1:15" ht="30" customHeight="1" x14ac:dyDescent="0.25">
      <c r="A15" s="36">
        <f t="shared" si="1"/>
        <v>5.2999999999999989</v>
      </c>
      <c r="B15" s="11" t="s">
        <v>32</v>
      </c>
      <c r="C15" s="3">
        <v>42</v>
      </c>
      <c r="D15" s="3">
        <v>62</v>
      </c>
      <c r="E15" s="38">
        <v>72</v>
      </c>
      <c r="F15" s="3">
        <v>59</v>
      </c>
      <c r="G15" s="3">
        <v>54</v>
      </c>
      <c r="H15" s="3">
        <v>85</v>
      </c>
      <c r="I15" s="38">
        <v>76</v>
      </c>
      <c r="J15" s="3">
        <v>95</v>
      </c>
      <c r="K15" s="38">
        <v>48</v>
      </c>
      <c r="L15" s="3">
        <v>69</v>
      </c>
      <c r="M15" s="3">
        <v>66</v>
      </c>
      <c r="N15" s="3">
        <v>33</v>
      </c>
      <c r="O15" s="6">
        <f t="shared" si="0"/>
        <v>761</v>
      </c>
    </row>
    <row r="16" spans="1:15" ht="30" customHeight="1" x14ac:dyDescent="0.25">
      <c r="A16" s="10">
        <f>+A12+1</f>
        <v>6</v>
      </c>
      <c r="B16" s="7" t="s">
        <v>30</v>
      </c>
      <c r="C16" s="7"/>
      <c r="D16" s="7"/>
      <c r="E16" s="39"/>
      <c r="F16" s="7"/>
      <c r="G16" s="7"/>
      <c r="H16" s="7"/>
      <c r="I16" s="39"/>
      <c r="J16" s="7"/>
      <c r="K16" s="39"/>
      <c r="L16" s="7"/>
      <c r="M16" s="7"/>
      <c r="N16" s="7"/>
      <c r="O16" s="7"/>
    </row>
    <row r="17" spans="1:15" ht="30" customHeight="1" x14ac:dyDescent="0.25">
      <c r="A17" s="36">
        <f>+A16+0.1</f>
        <v>6.1</v>
      </c>
      <c r="B17" s="11" t="s">
        <v>26</v>
      </c>
      <c r="C17" s="3">
        <v>345</v>
      </c>
      <c r="D17" s="3">
        <v>712</v>
      </c>
      <c r="E17" s="38">
        <v>604</v>
      </c>
      <c r="F17" s="3">
        <v>410</v>
      </c>
      <c r="G17" s="3">
        <v>376</v>
      </c>
      <c r="H17" s="3">
        <v>373</v>
      </c>
      <c r="I17" s="38">
        <v>467</v>
      </c>
      <c r="J17" s="3">
        <v>415</v>
      </c>
      <c r="K17" s="38">
        <v>434</v>
      </c>
      <c r="L17" s="3">
        <v>339</v>
      </c>
      <c r="M17" s="3">
        <v>523</v>
      </c>
      <c r="N17" s="3">
        <v>406</v>
      </c>
      <c r="O17" s="6">
        <f t="shared" si="0"/>
        <v>5404</v>
      </c>
    </row>
    <row r="18" spans="1:15" ht="30" customHeight="1" x14ac:dyDescent="0.25">
      <c r="A18" s="36">
        <f t="shared" ref="A18:A20" si="2">+A17+0.1</f>
        <v>6.1999999999999993</v>
      </c>
      <c r="B18" s="11" t="s">
        <v>27</v>
      </c>
      <c r="C18" s="3">
        <v>2</v>
      </c>
      <c r="D18" s="3">
        <v>20</v>
      </c>
      <c r="E18" s="38">
        <v>18</v>
      </c>
      <c r="F18" s="3">
        <v>12</v>
      </c>
      <c r="G18" s="3">
        <v>10</v>
      </c>
      <c r="H18" s="3">
        <v>1</v>
      </c>
      <c r="I18" s="38">
        <v>9</v>
      </c>
      <c r="J18" s="3">
        <v>9</v>
      </c>
      <c r="K18" s="38">
        <v>16</v>
      </c>
      <c r="L18" s="3">
        <v>4</v>
      </c>
      <c r="M18" s="3">
        <v>12</v>
      </c>
      <c r="N18" s="3">
        <v>19</v>
      </c>
      <c r="O18" s="6">
        <f t="shared" si="0"/>
        <v>132</v>
      </c>
    </row>
    <row r="19" spans="1:15" ht="30" customHeight="1" x14ac:dyDescent="0.25">
      <c r="A19" s="36">
        <f t="shared" si="2"/>
        <v>6.2999999999999989</v>
      </c>
      <c r="B19" s="11" t="s">
        <v>28</v>
      </c>
      <c r="C19" s="3">
        <v>3</v>
      </c>
      <c r="D19" s="3">
        <v>1</v>
      </c>
      <c r="E19" s="38">
        <v>0</v>
      </c>
      <c r="F19" s="3">
        <v>0</v>
      </c>
      <c r="G19" s="3">
        <v>0</v>
      </c>
      <c r="H19" s="3">
        <v>2</v>
      </c>
      <c r="I19" s="38">
        <v>0</v>
      </c>
      <c r="J19" s="3">
        <v>0</v>
      </c>
      <c r="K19" s="38">
        <v>0</v>
      </c>
      <c r="L19" s="3">
        <v>0</v>
      </c>
      <c r="M19" s="3">
        <v>1</v>
      </c>
      <c r="N19" s="3">
        <v>0</v>
      </c>
      <c r="O19" s="6">
        <f t="shared" si="0"/>
        <v>7</v>
      </c>
    </row>
    <row r="20" spans="1:15" ht="30" customHeight="1" x14ac:dyDescent="0.25">
      <c r="A20" s="36">
        <f t="shared" si="2"/>
        <v>6.3999999999999986</v>
      </c>
      <c r="B20" s="11" t="s">
        <v>3</v>
      </c>
      <c r="C20" s="3">
        <v>241</v>
      </c>
      <c r="D20" s="3">
        <v>189</v>
      </c>
      <c r="E20" s="38">
        <v>178</v>
      </c>
      <c r="F20" s="3">
        <v>90</v>
      </c>
      <c r="G20" s="3">
        <v>136</v>
      </c>
      <c r="H20" s="3">
        <v>157</v>
      </c>
      <c r="I20" s="38">
        <v>445</v>
      </c>
      <c r="J20" s="3">
        <v>459</v>
      </c>
      <c r="K20" s="38">
        <v>490</v>
      </c>
      <c r="L20" s="3">
        <v>496</v>
      </c>
      <c r="M20" s="4">
        <v>423</v>
      </c>
      <c r="N20" s="5">
        <v>520</v>
      </c>
      <c r="O20" s="6">
        <f t="shared" si="0"/>
        <v>3824</v>
      </c>
    </row>
    <row r="21" spans="1:15" ht="30" customHeight="1" x14ac:dyDescent="0.25">
      <c r="A21" s="10">
        <f>+A16+1</f>
        <v>7</v>
      </c>
      <c r="B21" s="7" t="s">
        <v>15</v>
      </c>
      <c r="C21" s="7"/>
      <c r="D21" s="7"/>
      <c r="E21" s="39"/>
      <c r="F21" s="7"/>
      <c r="G21" s="7"/>
      <c r="H21" s="7"/>
      <c r="I21" s="39"/>
      <c r="J21" s="7"/>
      <c r="K21" s="39"/>
      <c r="L21" s="7"/>
      <c r="M21" s="7"/>
      <c r="N21" s="7"/>
      <c r="O21" s="7"/>
    </row>
    <row r="22" spans="1:15" ht="30" customHeight="1" x14ac:dyDescent="0.25">
      <c r="A22" s="36">
        <f>+A21+0.1</f>
        <v>7.1</v>
      </c>
      <c r="B22" s="11" t="s">
        <v>16</v>
      </c>
      <c r="C22" s="16">
        <v>181578.25</v>
      </c>
      <c r="D22" s="16">
        <v>259884.56</v>
      </c>
      <c r="E22" s="16">
        <v>248212.34</v>
      </c>
      <c r="F22" s="16">
        <v>149243.67000000001</v>
      </c>
      <c r="G22" s="16">
        <v>146752.59</v>
      </c>
      <c r="H22" s="16">
        <v>164416.78</v>
      </c>
      <c r="I22" s="16" t="s">
        <v>274</v>
      </c>
      <c r="J22" s="16">
        <v>282709.48</v>
      </c>
      <c r="K22" s="16">
        <v>222418.05</v>
      </c>
      <c r="L22" s="16">
        <v>244436.66</v>
      </c>
      <c r="M22" s="16">
        <v>255910.99</v>
      </c>
      <c r="N22" s="16">
        <v>233914.95</v>
      </c>
      <c r="O22" s="15">
        <f t="shared" si="0"/>
        <v>2389478.3200000003</v>
      </c>
    </row>
    <row r="23" spans="1:15" ht="30" customHeight="1" x14ac:dyDescent="0.25">
      <c r="A23" s="36">
        <f t="shared" ref="A23:A29" si="3">+A22+0.1</f>
        <v>7.1999999999999993</v>
      </c>
      <c r="B23" s="11" t="s">
        <v>23</v>
      </c>
      <c r="C23" s="16">
        <v>1262.2</v>
      </c>
      <c r="D23" s="16">
        <v>23206.11</v>
      </c>
      <c r="E23" s="16">
        <v>33966.28</v>
      </c>
      <c r="F23" s="16">
        <v>12532.6</v>
      </c>
      <c r="G23" s="16">
        <v>31127.83</v>
      </c>
      <c r="H23" s="16">
        <v>23486.91</v>
      </c>
      <c r="I23" s="16" t="s">
        <v>275</v>
      </c>
      <c r="J23" s="16">
        <v>19722.96</v>
      </c>
      <c r="K23" s="16">
        <v>22733.23</v>
      </c>
      <c r="L23" s="16">
        <v>22128.97</v>
      </c>
      <c r="M23" s="16">
        <v>21275.23</v>
      </c>
      <c r="N23" s="16">
        <v>21366.54</v>
      </c>
      <c r="O23" s="15">
        <f t="shared" si="0"/>
        <v>232808.86000000004</v>
      </c>
    </row>
    <row r="24" spans="1:15" ht="30" customHeight="1" x14ac:dyDescent="0.25">
      <c r="A24" s="36">
        <f t="shared" si="3"/>
        <v>7.2999999999999989</v>
      </c>
      <c r="B24" s="11" t="s">
        <v>17</v>
      </c>
      <c r="C24" s="16">
        <v>8642.77</v>
      </c>
      <c r="D24" s="16">
        <v>91853.3</v>
      </c>
      <c r="E24" s="16">
        <v>77891.710000000006</v>
      </c>
      <c r="F24" s="16">
        <v>55775</v>
      </c>
      <c r="G24" s="16">
        <v>159324.74</v>
      </c>
      <c r="H24" s="16">
        <v>39216.19</v>
      </c>
      <c r="I24" s="16" t="s">
        <v>276</v>
      </c>
      <c r="J24" s="16">
        <v>17974.16</v>
      </c>
      <c r="K24" s="16">
        <v>111082.12</v>
      </c>
      <c r="L24" s="16">
        <v>459289.68</v>
      </c>
      <c r="M24" s="16">
        <v>168239.63</v>
      </c>
      <c r="N24" s="16">
        <v>162421.57999999999</v>
      </c>
      <c r="O24" s="15">
        <f t="shared" si="0"/>
        <v>1351710.88</v>
      </c>
    </row>
    <row r="25" spans="1:15" ht="30" customHeight="1" x14ac:dyDescent="0.25">
      <c r="A25" s="36">
        <f t="shared" si="3"/>
        <v>7.3999999999999986</v>
      </c>
      <c r="B25" s="11" t="s">
        <v>22</v>
      </c>
      <c r="C25" s="16">
        <v>3359.82</v>
      </c>
      <c r="D25" s="16">
        <v>123717.01</v>
      </c>
      <c r="E25" s="16">
        <v>177282.63</v>
      </c>
      <c r="F25" s="16">
        <v>74281.69</v>
      </c>
      <c r="G25" s="16">
        <v>169847.14</v>
      </c>
      <c r="H25" s="16">
        <v>127342.97</v>
      </c>
      <c r="I25" s="16" t="s">
        <v>277</v>
      </c>
      <c r="J25" s="16">
        <v>109063.45</v>
      </c>
      <c r="K25" s="16">
        <v>121161.35</v>
      </c>
      <c r="L25" s="16">
        <v>120082.54</v>
      </c>
      <c r="M25" s="16">
        <v>122595.01</v>
      </c>
      <c r="N25" s="16">
        <v>113536.96000000001</v>
      </c>
      <c r="O25" s="15">
        <f t="shared" si="0"/>
        <v>1262270.5699999998</v>
      </c>
    </row>
    <row r="26" spans="1:15" ht="30" customHeight="1" x14ac:dyDescent="0.25">
      <c r="A26" s="36">
        <f t="shared" si="3"/>
        <v>7.4999999999999982</v>
      </c>
      <c r="B26" s="11" t="s">
        <v>21</v>
      </c>
      <c r="C26" s="16">
        <v>0</v>
      </c>
      <c r="D26" s="16">
        <v>324140.33</v>
      </c>
      <c r="E26" s="16">
        <v>196054.7</v>
      </c>
      <c r="F26" s="16">
        <v>325748.69</v>
      </c>
      <c r="G26" s="16">
        <v>273045</v>
      </c>
      <c r="H26" s="16">
        <v>191850.9</v>
      </c>
      <c r="I26" s="16" t="s">
        <v>278</v>
      </c>
      <c r="J26" s="16">
        <v>378110.1</v>
      </c>
      <c r="K26" s="16">
        <v>85870.2</v>
      </c>
      <c r="L26" s="16">
        <v>357018.6</v>
      </c>
      <c r="M26" s="16">
        <v>106340.4</v>
      </c>
      <c r="N26" s="16">
        <v>280140.90000000002</v>
      </c>
      <c r="O26" s="15">
        <f t="shared" si="0"/>
        <v>2518319.8199999994</v>
      </c>
    </row>
    <row r="27" spans="1:15" ht="30" customHeight="1" x14ac:dyDescent="0.25">
      <c r="A27" s="36">
        <f t="shared" si="3"/>
        <v>7.5999999999999979</v>
      </c>
      <c r="B27" s="11" t="s">
        <v>20</v>
      </c>
      <c r="C27" s="16">
        <v>121544.94</v>
      </c>
      <c r="D27" s="16">
        <v>1551.23</v>
      </c>
      <c r="E27" s="16">
        <v>40224.019999999997</v>
      </c>
      <c r="F27" s="16">
        <v>17624.740000000002</v>
      </c>
      <c r="G27" s="16">
        <v>37012.68</v>
      </c>
      <c r="H27" s="16">
        <v>15225.63</v>
      </c>
      <c r="I27" s="16" t="s">
        <v>279</v>
      </c>
      <c r="J27" s="16">
        <v>796.97</v>
      </c>
      <c r="K27" s="16">
        <v>2289.63</v>
      </c>
      <c r="L27" s="16">
        <v>1814.99</v>
      </c>
      <c r="M27" s="16">
        <v>8148.78</v>
      </c>
      <c r="N27" s="16">
        <v>10470.07</v>
      </c>
      <c r="O27" s="15">
        <f t="shared" si="0"/>
        <v>256703.68</v>
      </c>
    </row>
    <row r="28" spans="1:15" ht="30" customHeight="1" x14ac:dyDescent="0.25">
      <c r="A28" s="36">
        <f t="shared" si="3"/>
        <v>7.6999999999999975</v>
      </c>
      <c r="B28" s="11" t="s">
        <v>19</v>
      </c>
      <c r="C28" s="16">
        <v>13470</v>
      </c>
      <c r="D28" s="16">
        <v>12522</v>
      </c>
      <c r="E28" s="16">
        <v>10965</v>
      </c>
      <c r="F28" s="16">
        <v>11275</v>
      </c>
      <c r="G28" s="16">
        <v>10752</v>
      </c>
      <c r="H28" s="16">
        <v>6305</v>
      </c>
      <c r="I28" s="16" t="s">
        <v>280</v>
      </c>
      <c r="J28" s="16">
        <v>7078</v>
      </c>
      <c r="K28" s="16">
        <v>7351</v>
      </c>
      <c r="L28" s="16">
        <v>157546</v>
      </c>
      <c r="M28" s="16">
        <v>10202</v>
      </c>
      <c r="N28" s="16">
        <v>7145</v>
      </c>
      <c r="O28" s="15">
        <f t="shared" si="0"/>
        <v>254611</v>
      </c>
    </row>
    <row r="29" spans="1:15" ht="30" customHeight="1" x14ac:dyDescent="0.25">
      <c r="A29" s="37">
        <f t="shared" si="3"/>
        <v>7.7999999999999972</v>
      </c>
      <c r="B29" s="17" t="s">
        <v>18</v>
      </c>
      <c r="C29" s="15">
        <f>SUM(C22:C28)</f>
        <v>329857.98</v>
      </c>
      <c r="D29" s="15">
        <v>836874.54</v>
      </c>
      <c r="E29" s="15">
        <v>784596.67999999993</v>
      </c>
      <c r="F29" s="15">
        <v>646481.39</v>
      </c>
      <c r="G29" s="15">
        <v>827861.9800000001</v>
      </c>
      <c r="H29" s="15">
        <v>567844.38</v>
      </c>
      <c r="I29" s="15">
        <v>732982.44</v>
      </c>
      <c r="J29" s="15">
        <v>815455.11999999988</v>
      </c>
      <c r="K29" s="15">
        <f>SUM(K22:K28)</f>
        <v>572905.57999999996</v>
      </c>
      <c r="L29" s="15">
        <v>1362317.4400000002</v>
      </c>
      <c r="M29" s="15">
        <v>692712.04</v>
      </c>
      <c r="N29" s="15">
        <v>828996</v>
      </c>
      <c r="O29" s="15">
        <f t="shared" si="0"/>
        <v>8998885.5700000003</v>
      </c>
    </row>
    <row r="30" spans="1:15" ht="10.5" customHeight="1" x14ac:dyDescent="0.25"/>
    <row r="31" spans="1:15" x14ac:dyDescent="0.25">
      <c r="A31" s="12" t="s">
        <v>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5" s="19" customFormat="1" ht="21.75" customHeight="1" x14ac:dyDescent="0.25">
      <c r="A32" s="46" t="s">
        <v>11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</row>
    <row r="33" spans="1:15" s="19" customFormat="1" ht="22.5" customHeight="1" x14ac:dyDescent="0.25">
      <c r="A33" s="46" t="s">
        <v>10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</row>
    <row r="34" spans="1:15" s="19" customFormat="1" ht="32.25" customHeight="1" x14ac:dyDescent="0.25">
      <c r="A34" s="46" t="s">
        <v>13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</row>
    <row r="35" spans="1:15" s="19" customFormat="1" ht="24.75" customHeight="1" x14ac:dyDescent="0.25">
      <c r="A35" s="46" t="s">
        <v>12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</row>
    <row r="36" spans="1:15" s="19" customFormat="1" ht="33.75" hidden="1" customHeight="1" x14ac:dyDescent="0.25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</row>
  </sheetData>
  <mergeCells count="8">
    <mergeCell ref="A1:O1"/>
    <mergeCell ref="A2:O2"/>
    <mergeCell ref="A3:O3"/>
    <mergeCell ref="A35:O35"/>
    <mergeCell ref="A36:O36"/>
    <mergeCell ref="A32:O32"/>
    <mergeCell ref="A33:O33"/>
    <mergeCell ref="A34:O34"/>
  </mergeCells>
  <pageMargins left="0.23622047244094491" right="0.23622047244094491" top="0.19685039370078741" bottom="0.19685039370078741" header="0.11811023622047245" footer="0.11811023622047245"/>
  <pageSetup scale="4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22"/>
  <sheetViews>
    <sheetView view="pageBreakPreview" zoomScale="70" zoomScaleNormal="60" zoomScaleSheetLayoutView="70" workbookViewId="0">
      <selection sqref="A1:O1"/>
    </sheetView>
  </sheetViews>
  <sheetFormatPr baseColWidth="10" defaultColWidth="0" defaultRowHeight="15.75" zeroHeight="1" x14ac:dyDescent="0.25"/>
  <cols>
    <col min="1" max="1" width="8.42578125" style="1" customWidth="1"/>
    <col min="2" max="2" width="49.28515625" style="1" customWidth="1"/>
    <col min="3" max="4" width="17" style="1" customWidth="1"/>
    <col min="5" max="5" width="16.28515625" style="1" bestFit="1" customWidth="1"/>
    <col min="6" max="6" width="15.85546875" style="1" customWidth="1"/>
    <col min="7" max="10" width="16.85546875" style="1" bestFit="1" customWidth="1"/>
    <col min="11" max="11" width="20.140625" style="1" customWidth="1"/>
    <col min="12" max="12" width="15.85546875" style="1" customWidth="1"/>
    <col min="13" max="13" width="19" style="1" bestFit="1" customWidth="1"/>
    <col min="14" max="14" width="18.28515625" style="1" bestFit="1" customWidth="1"/>
    <col min="15" max="15" width="18.42578125" style="1" bestFit="1" customWidth="1"/>
    <col min="16" max="16" width="0" style="1" hidden="1"/>
    <col min="17" max="16384" width="11.42578125" style="1" hidden="1"/>
  </cols>
  <sheetData>
    <row r="1" spans="1:16" ht="32.2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6" ht="32.25" customHeight="1" x14ac:dyDescent="0.25">
      <c r="A2" s="44" t="s">
        <v>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6" ht="39.75" customHeight="1" x14ac:dyDescent="0.25">
      <c r="A3" s="47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6" ht="40.5" customHeight="1" x14ac:dyDescent="0.25">
      <c r="A4" s="7" t="s">
        <v>0</v>
      </c>
      <c r="B4" s="8" t="s">
        <v>257</v>
      </c>
      <c r="C4" s="33" t="s">
        <v>147</v>
      </c>
      <c r="D4" s="33" t="s">
        <v>148</v>
      </c>
      <c r="E4" s="33" t="s">
        <v>149</v>
      </c>
      <c r="F4" s="33" t="s">
        <v>150</v>
      </c>
      <c r="G4" s="33" t="s">
        <v>151</v>
      </c>
      <c r="H4" s="33" t="s">
        <v>152</v>
      </c>
      <c r="I4" s="33" t="s">
        <v>153</v>
      </c>
      <c r="J4" s="33" t="s">
        <v>154</v>
      </c>
      <c r="K4" s="33" t="s">
        <v>155</v>
      </c>
      <c r="L4" s="33" t="s">
        <v>156</v>
      </c>
      <c r="M4" s="33" t="s">
        <v>157</v>
      </c>
      <c r="N4" s="33" t="s">
        <v>158</v>
      </c>
      <c r="O4" s="9" t="s">
        <v>33</v>
      </c>
      <c r="P4" s="2"/>
    </row>
    <row r="5" spans="1:16" ht="33" customHeight="1" x14ac:dyDescent="0.25">
      <c r="A5" s="34">
        <v>1</v>
      </c>
      <c r="B5" s="26" t="s">
        <v>34</v>
      </c>
      <c r="C5" s="24">
        <v>12</v>
      </c>
      <c r="D5" s="24">
        <v>8</v>
      </c>
      <c r="E5" s="42">
        <v>13</v>
      </c>
      <c r="F5" s="24">
        <v>6</v>
      </c>
      <c r="G5" s="24">
        <v>21</v>
      </c>
      <c r="H5" s="24">
        <v>29</v>
      </c>
      <c r="I5" s="42">
        <v>34</v>
      </c>
      <c r="J5" s="24">
        <v>48</v>
      </c>
      <c r="K5" s="42">
        <v>28</v>
      </c>
      <c r="L5" s="24">
        <v>16</v>
      </c>
      <c r="M5" s="24">
        <v>33</v>
      </c>
      <c r="N5" s="42">
        <v>17</v>
      </c>
      <c r="O5" s="6">
        <f>SUM(C5:N5)</f>
        <v>265</v>
      </c>
    </row>
    <row r="6" spans="1:16" ht="33" customHeight="1" x14ac:dyDescent="0.25">
      <c r="A6" s="34">
        <f t="shared" ref="A6:A10" si="0">+A5+1</f>
        <v>2</v>
      </c>
      <c r="B6" s="26" t="s">
        <v>35</v>
      </c>
      <c r="C6" s="24">
        <v>8</v>
      </c>
      <c r="D6" s="24">
        <v>6</v>
      </c>
      <c r="E6" s="42">
        <v>18</v>
      </c>
      <c r="F6" s="24">
        <v>55</v>
      </c>
      <c r="G6" s="24">
        <v>38</v>
      </c>
      <c r="H6" s="24">
        <v>38</v>
      </c>
      <c r="I6" s="42">
        <v>25</v>
      </c>
      <c r="J6" s="24">
        <v>30</v>
      </c>
      <c r="K6" s="42">
        <v>10</v>
      </c>
      <c r="L6" s="24">
        <v>3</v>
      </c>
      <c r="M6" s="24">
        <v>2</v>
      </c>
      <c r="N6" s="42">
        <v>9</v>
      </c>
      <c r="O6" s="6">
        <f>SUM(C6:N6)</f>
        <v>242</v>
      </c>
    </row>
    <row r="7" spans="1:16" ht="33" customHeight="1" x14ac:dyDescent="0.25">
      <c r="A7" s="34">
        <v>3</v>
      </c>
      <c r="B7" s="26" t="s">
        <v>36</v>
      </c>
      <c r="C7" s="24">
        <v>117</v>
      </c>
      <c r="D7" s="24">
        <v>151</v>
      </c>
      <c r="E7" s="42">
        <v>214</v>
      </c>
      <c r="F7" s="24">
        <v>85</v>
      </c>
      <c r="G7" s="24">
        <v>207</v>
      </c>
      <c r="H7" s="24">
        <v>209</v>
      </c>
      <c r="I7" s="42">
        <v>242</v>
      </c>
      <c r="J7" s="24">
        <v>237</v>
      </c>
      <c r="K7" s="42">
        <v>204</v>
      </c>
      <c r="L7" s="24">
        <v>277</v>
      </c>
      <c r="M7" s="24">
        <v>258</v>
      </c>
      <c r="N7" s="42">
        <v>386</v>
      </c>
      <c r="O7" s="6">
        <f>SUM(C7:N7)</f>
        <v>2587</v>
      </c>
    </row>
    <row r="8" spans="1:16" ht="33" customHeight="1" x14ac:dyDescent="0.25">
      <c r="A8" s="34">
        <f t="shared" si="0"/>
        <v>4</v>
      </c>
      <c r="B8" s="26" t="s">
        <v>37</v>
      </c>
      <c r="C8" s="24">
        <v>456</v>
      </c>
      <c r="D8" s="24">
        <v>322</v>
      </c>
      <c r="E8" s="42">
        <v>1891</v>
      </c>
      <c r="F8" s="24">
        <v>1264</v>
      </c>
      <c r="G8" s="24">
        <v>9865</v>
      </c>
      <c r="H8" s="24">
        <v>1278</v>
      </c>
      <c r="I8" s="42">
        <v>1.236</v>
      </c>
      <c r="J8" s="24">
        <v>1686</v>
      </c>
      <c r="K8" s="42">
        <v>1267</v>
      </c>
      <c r="L8" s="24">
        <v>1334</v>
      </c>
      <c r="M8" s="24">
        <v>10009</v>
      </c>
      <c r="N8" s="42">
        <v>1428</v>
      </c>
      <c r="O8" s="6">
        <f>SUM(C8:N8)</f>
        <v>30801.236000000001</v>
      </c>
    </row>
    <row r="9" spans="1:16" ht="33" customHeight="1" x14ac:dyDescent="0.25">
      <c r="A9" s="34">
        <f t="shared" si="0"/>
        <v>5</v>
      </c>
      <c r="B9" s="26" t="s">
        <v>38</v>
      </c>
      <c r="C9" s="24">
        <v>3</v>
      </c>
      <c r="D9" s="24">
        <v>8</v>
      </c>
      <c r="E9" s="42">
        <v>11</v>
      </c>
      <c r="F9" s="24">
        <v>6</v>
      </c>
      <c r="G9" s="24">
        <v>6</v>
      </c>
      <c r="H9" s="24">
        <v>17</v>
      </c>
      <c r="I9" s="42">
        <v>16</v>
      </c>
      <c r="J9" s="24">
        <v>12</v>
      </c>
      <c r="K9" s="42">
        <v>5</v>
      </c>
      <c r="L9" s="24">
        <v>9</v>
      </c>
      <c r="M9" s="24">
        <v>15</v>
      </c>
      <c r="N9" s="42">
        <v>4</v>
      </c>
      <c r="O9" s="6">
        <f>SUM(C9:N9)</f>
        <v>112</v>
      </c>
    </row>
    <row r="10" spans="1:16" ht="33" customHeight="1" x14ac:dyDescent="0.25">
      <c r="A10" s="35">
        <f t="shared" si="0"/>
        <v>6</v>
      </c>
      <c r="B10" s="7" t="s">
        <v>39</v>
      </c>
      <c r="C10" s="7"/>
      <c r="D10" s="7"/>
      <c r="E10" s="39"/>
      <c r="F10" s="7"/>
      <c r="G10" s="7"/>
      <c r="H10" s="7"/>
      <c r="I10" s="39"/>
      <c r="J10" s="7"/>
      <c r="K10" s="39"/>
      <c r="L10" s="7"/>
      <c r="M10" s="7"/>
      <c r="N10" s="39"/>
      <c r="O10" s="7"/>
    </row>
    <row r="11" spans="1:16" ht="27" customHeight="1" x14ac:dyDescent="0.25">
      <c r="A11" s="36">
        <f>+A10+0.1</f>
        <v>6.1</v>
      </c>
      <c r="B11" s="11" t="s">
        <v>40</v>
      </c>
      <c r="C11" s="3">
        <v>31</v>
      </c>
      <c r="D11" s="24">
        <v>47</v>
      </c>
      <c r="E11" s="42">
        <v>50</v>
      </c>
      <c r="F11" s="3">
        <v>129</v>
      </c>
      <c r="G11" s="3">
        <v>188</v>
      </c>
      <c r="H11" s="3">
        <v>158</v>
      </c>
      <c r="I11" s="38">
        <v>54</v>
      </c>
      <c r="J11" s="3">
        <v>60</v>
      </c>
      <c r="K11" s="38">
        <v>53</v>
      </c>
      <c r="L11" s="3">
        <v>47</v>
      </c>
      <c r="M11" s="3">
        <v>71</v>
      </c>
      <c r="N11" s="38">
        <v>28</v>
      </c>
      <c r="O11" s="6">
        <f t="shared" ref="O11:O16" si="1">SUM(C11:N11)</f>
        <v>916</v>
      </c>
    </row>
    <row r="12" spans="1:16" ht="27" customHeight="1" x14ac:dyDescent="0.25">
      <c r="A12" s="36">
        <f t="shared" ref="A12:A16" si="2">+A11+0.1</f>
        <v>6.1999999999999993</v>
      </c>
      <c r="B12" s="11" t="s">
        <v>41</v>
      </c>
      <c r="C12" s="3">
        <v>5</v>
      </c>
      <c r="D12" s="24">
        <v>8</v>
      </c>
      <c r="E12" s="42">
        <v>5</v>
      </c>
      <c r="F12" s="3">
        <v>25</v>
      </c>
      <c r="G12" s="3">
        <v>5</v>
      </c>
      <c r="H12" s="3">
        <v>6</v>
      </c>
      <c r="I12" s="38">
        <v>8</v>
      </c>
      <c r="J12" s="3">
        <v>11</v>
      </c>
      <c r="K12" s="38">
        <v>9</v>
      </c>
      <c r="L12" s="3">
        <v>19</v>
      </c>
      <c r="M12" s="3">
        <v>15</v>
      </c>
      <c r="N12" s="38">
        <v>7</v>
      </c>
      <c r="O12" s="6">
        <f t="shared" si="1"/>
        <v>123</v>
      </c>
    </row>
    <row r="13" spans="1:16" ht="27" customHeight="1" x14ac:dyDescent="0.25">
      <c r="A13" s="36">
        <f t="shared" si="2"/>
        <v>6.2999999999999989</v>
      </c>
      <c r="B13" s="11" t="s">
        <v>42</v>
      </c>
      <c r="C13" s="3">
        <v>0</v>
      </c>
      <c r="D13" s="24">
        <v>0</v>
      </c>
      <c r="E13" s="38">
        <v>0</v>
      </c>
      <c r="F13" s="3">
        <v>0</v>
      </c>
      <c r="G13" s="3">
        <v>0</v>
      </c>
      <c r="H13" s="3">
        <v>0</v>
      </c>
      <c r="I13" s="38">
        <v>1</v>
      </c>
      <c r="J13" s="3">
        <v>17</v>
      </c>
      <c r="K13" s="38">
        <v>1</v>
      </c>
      <c r="L13" s="3">
        <v>0</v>
      </c>
      <c r="M13" s="3">
        <v>1</v>
      </c>
      <c r="N13" s="38">
        <v>11</v>
      </c>
      <c r="O13" s="6">
        <f t="shared" si="1"/>
        <v>31</v>
      </c>
    </row>
    <row r="14" spans="1:16" ht="27" customHeight="1" x14ac:dyDescent="0.25">
      <c r="A14" s="36">
        <f t="shared" si="2"/>
        <v>6.3999999999999986</v>
      </c>
      <c r="B14" s="11" t="s">
        <v>43</v>
      </c>
      <c r="C14" s="3">
        <v>0</v>
      </c>
      <c r="D14" s="24">
        <v>0</v>
      </c>
      <c r="E14" s="38">
        <v>0</v>
      </c>
      <c r="F14" s="3">
        <v>0</v>
      </c>
      <c r="G14" s="3">
        <v>0</v>
      </c>
      <c r="H14" s="3">
        <v>0</v>
      </c>
      <c r="I14" s="38">
        <v>0</v>
      </c>
      <c r="J14" s="3">
        <v>0</v>
      </c>
      <c r="K14" s="38">
        <v>0</v>
      </c>
      <c r="L14" s="3">
        <v>0</v>
      </c>
      <c r="M14" s="3">
        <v>1</v>
      </c>
      <c r="N14" s="38">
        <v>0</v>
      </c>
      <c r="O14" s="6">
        <f t="shared" si="1"/>
        <v>1</v>
      </c>
    </row>
    <row r="15" spans="1:16" ht="27" customHeight="1" x14ac:dyDescent="0.25">
      <c r="A15" s="36">
        <f t="shared" si="2"/>
        <v>6.4999999999999982</v>
      </c>
      <c r="B15" s="11" t="s">
        <v>44</v>
      </c>
      <c r="C15" s="3">
        <v>142</v>
      </c>
      <c r="D15" s="24">
        <v>87</v>
      </c>
      <c r="E15" s="42">
        <v>152</v>
      </c>
      <c r="F15" s="3">
        <v>202</v>
      </c>
      <c r="G15" s="3">
        <v>221</v>
      </c>
      <c r="H15" s="3">
        <v>255</v>
      </c>
      <c r="I15" s="38">
        <v>305</v>
      </c>
      <c r="J15" s="3">
        <v>434</v>
      </c>
      <c r="K15" s="38">
        <v>538</v>
      </c>
      <c r="L15" s="3">
        <v>109</v>
      </c>
      <c r="M15" s="3">
        <v>131</v>
      </c>
      <c r="N15" s="38">
        <v>62</v>
      </c>
      <c r="O15" s="6">
        <f t="shared" si="1"/>
        <v>2638</v>
      </c>
    </row>
    <row r="16" spans="1:16" ht="27" customHeight="1" x14ac:dyDescent="0.25">
      <c r="A16" s="36">
        <f t="shared" si="2"/>
        <v>6.5999999999999979</v>
      </c>
      <c r="B16" s="11" t="s">
        <v>45</v>
      </c>
      <c r="C16" s="3">
        <v>117</v>
      </c>
      <c r="D16" s="24">
        <v>151</v>
      </c>
      <c r="E16" s="38">
        <v>214</v>
      </c>
      <c r="F16" s="3">
        <v>85</v>
      </c>
      <c r="G16" s="3">
        <v>207</v>
      </c>
      <c r="H16" s="3">
        <v>209</v>
      </c>
      <c r="I16" s="38">
        <v>242</v>
      </c>
      <c r="J16" s="3">
        <v>237</v>
      </c>
      <c r="K16" s="38">
        <v>204</v>
      </c>
      <c r="L16" s="3">
        <v>277</v>
      </c>
      <c r="M16" s="3">
        <v>258</v>
      </c>
      <c r="N16" s="38">
        <v>386</v>
      </c>
      <c r="O16" s="6">
        <f t="shared" si="1"/>
        <v>2587</v>
      </c>
    </row>
    <row r="17" spans="1:15" ht="33" customHeight="1" x14ac:dyDescent="0.25">
      <c r="A17" s="35">
        <f>+A10+1</f>
        <v>7</v>
      </c>
      <c r="B17" s="7" t="s">
        <v>46</v>
      </c>
      <c r="C17" s="7"/>
      <c r="D17" s="7"/>
      <c r="E17" s="39"/>
      <c r="F17" s="7"/>
      <c r="G17" s="7"/>
      <c r="H17" s="7"/>
      <c r="I17" s="39"/>
      <c r="J17" s="7"/>
      <c r="K17" s="39"/>
      <c r="L17" s="7"/>
      <c r="M17" s="7"/>
      <c r="N17" s="39"/>
      <c r="O17" s="7"/>
    </row>
    <row r="18" spans="1:15" ht="24.75" customHeight="1" x14ac:dyDescent="0.25">
      <c r="A18" s="36">
        <f>+A17+0.1</f>
        <v>7.1</v>
      </c>
      <c r="B18" s="11" t="s">
        <v>47</v>
      </c>
      <c r="C18" s="3">
        <v>42</v>
      </c>
      <c r="D18" s="3">
        <v>35</v>
      </c>
      <c r="E18" s="38">
        <v>32</v>
      </c>
      <c r="F18" s="3">
        <v>19</v>
      </c>
      <c r="G18" s="3">
        <v>33</v>
      </c>
      <c r="H18" s="3">
        <v>37</v>
      </c>
      <c r="I18" s="38">
        <v>73</v>
      </c>
      <c r="J18" s="3">
        <v>141</v>
      </c>
      <c r="K18" s="38">
        <v>145</v>
      </c>
      <c r="L18" s="3">
        <v>276</v>
      </c>
      <c r="M18" s="3">
        <v>234</v>
      </c>
      <c r="N18" s="38">
        <v>24</v>
      </c>
      <c r="O18" s="6">
        <f>SUM(C18:N18)</f>
        <v>1091</v>
      </c>
    </row>
    <row r="19" spans="1:15" ht="24.75" customHeight="1" x14ac:dyDescent="0.25">
      <c r="A19" s="36">
        <f t="shared" ref="A19:A22" si="3">+A18+0.1</f>
        <v>7.1999999999999993</v>
      </c>
      <c r="B19" s="11" t="s">
        <v>48</v>
      </c>
      <c r="C19" s="3">
        <v>28</v>
      </c>
      <c r="D19" s="3">
        <v>30</v>
      </c>
      <c r="E19" s="38">
        <v>22</v>
      </c>
      <c r="F19" s="3">
        <v>16</v>
      </c>
      <c r="G19" s="3">
        <v>19</v>
      </c>
      <c r="H19" s="3">
        <v>31</v>
      </c>
      <c r="I19" s="38">
        <v>54</v>
      </c>
      <c r="J19" s="3">
        <v>94</v>
      </c>
      <c r="K19" s="38">
        <v>93</v>
      </c>
      <c r="L19" s="3">
        <v>149</v>
      </c>
      <c r="M19" s="3">
        <v>151</v>
      </c>
      <c r="N19" s="38">
        <v>6</v>
      </c>
      <c r="O19" s="6">
        <f>SUM(C19:N19)</f>
        <v>693</v>
      </c>
    </row>
    <row r="20" spans="1:15" ht="24.75" customHeight="1" x14ac:dyDescent="0.25">
      <c r="A20" s="36">
        <f t="shared" si="3"/>
        <v>7.2999999999999989</v>
      </c>
      <c r="B20" s="11" t="s">
        <v>49</v>
      </c>
      <c r="C20" s="3">
        <v>42</v>
      </c>
      <c r="D20" s="3">
        <v>35</v>
      </c>
      <c r="E20" s="38">
        <v>32</v>
      </c>
      <c r="F20" s="3">
        <v>19</v>
      </c>
      <c r="G20" s="3">
        <v>33</v>
      </c>
      <c r="H20" s="3">
        <v>37</v>
      </c>
      <c r="I20" s="38">
        <v>73</v>
      </c>
      <c r="J20" s="3">
        <v>141</v>
      </c>
      <c r="K20" s="38">
        <v>33</v>
      </c>
      <c r="L20" s="3">
        <v>11</v>
      </c>
      <c r="M20" s="3">
        <v>32</v>
      </c>
      <c r="N20" s="38">
        <v>18</v>
      </c>
      <c r="O20" s="6">
        <f>SUM(C20:N20)</f>
        <v>506</v>
      </c>
    </row>
    <row r="21" spans="1:15" ht="24.75" customHeight="1" x14ac:dyDescent="0.25">
      <c r="A21" s="36">
        <f t="shared" si="3"/>
        <v>7.3999999999999986</v>
      </c>
      <c r="B21" s="11" t="s">
        <v>50</v>
      </c>
      <c r="C21" s="3">
        <v>13</v>
      </c>
      <c r="D21" s="3">
        <v>7</v>
      </c>
      <c r="E21" s="38">
        <v>9</v>
      </c>
      <c r="F21" s="3">
        <v>10</v>
      </c>
      <c r="G21" s="3">
        <v>10</v>
      </c>
      <c r="H21" s="3">
        <v>9</v>
      </c>
      <c r="I21" s="38">
        <v>13</v>
      </c>
      <c r="J21" s="3">
        <v>13</v>
      </c>
      <c r="K21" s="38">
        <v>15</v>
      </c>
      <c r="L21" s="4">
        <v>21</v>
      </c>
      <c r="M21" s="4">
        <v>21</v>
      </c>
      <c r="N21" s="38">
        <v>13</v>
      </c>
      <c r="O21" s="6">
        <f>SUM(C21:N21)</f>
        <v>154</v>
      </c>
    </row>
    <row r="22" spans="1:15" ht="24.75" customHeight="1" x14ac:dyDescent="0.25">
      <c r="A22" s="36">
        <f t="shared" si="3"/>
        <v>7.4999999999999982</v>
      </c>
      <c r="B22" s="11" t="s">
        <v>51</v>
      </c>
      <c r="C22" s="20">
        <v>228615</v>
      </c>
      <c r="D22" s="21">
        <v>154363</v>
      </c>
      <c r="E22" s="20">
        <v>209398</v>
      </c>
      <c r="F22" s="20">
        <v>191274.5</v>
      </c>
      <c r="G22" s="20">
        <v>244217</v>
      </c>
      <c r="H22" s="20">
        <v>217451</v>
      </c>
      <c r="I22" s="20" t="s">
        <v>271</v>
      </c>
      <c r="J22" s="20">
        <v>296636.5</v>
      </c>
      <c r="K22" s="20">
        <v>317058</v>
      </c>
      <c r="L22" s="20">
        <v>353299.7</v>
      </c>
      <c r="M22" s="20">
        <v>339704.1</v>
      </c>
      <c r="N22" s="21">
        <v>203922</v>
      </c>
      <c r="O22" s="20">
        <f>SUM(C22:N22)</f>
        <v>2755938.8000000003</v>
      </c>
    </row>
    <row r="23" spans="1:15" ht="33" customHeight="1" x14ac:dyDescent="0.25">
      <c r="A23" s="35">
        <f>+A17+1</f>
        <v>8</v>
      </c>
      <c r="B23" s="7" t="s">
        <v>52</v>
      </c>
      <c r="C23" s="7"/>
      <c r="D23" s="7"/>
      <c r="E23" s="39"/>
      <c r="F23" s="7"/>
      <c r="G23" s="7"/>
      <c r="H23" s="7"/>
      <c r="I23" s="39"/>
      <c r="J23" s="7"/>
      <c r="K23" s="39"/>
      <c r="L23" s="7"/>
      <c r="M23" s="7"/>
      <c r="N23" s="39"/>
      <c r="O23" s="7"/>
    </row>
    <row r="24" spans="1:15" ht="22.5" customHeight="1" x14ac:dyDescent="0.25">
      <c r="A24" s="36">
        <f>+A23+0.1</f>
        <v>8.1</v>
      </c>
      <c r="B24" s="11" t="s">
        <v>53</v>
      </c>
      <c r="C24" s="3">
        <v>38</v>
      </c>
      <c r="D24" s="3">
        <v>43</v>
      </c>
      <c r="E24" s="38">
        <v>49</v>
      </c>
      <c r="F24" s="3">
        <v>33</v>
      </c>
      <c r="G24" s="3">
        <v>51</v>
      </c>
      <c r="H24" s="3">
        <v>35</v>
      </c>
      <c r="I24" s="38">
        <v>40</v>
      </c>
      <c r="J24" s="3">
        <v>60</v>
      </c>
      <c r="K24" s="38">
        <v>51</v>
      </c>
      <c r="L24" s="3">
        <v>69</v>
      </c>
      <c r="M24" s="3">
        <v>51</v>
      </c>
      <c r="N24" s="38">
        <v>40</v>
      </c>
      <c r="O24" s="6">
        <f t="shared" ref="O24:O69" si="4">SUM(C24:N24)</f>
        <v>560</v>
      </c>
    </row>
    <row r="25" spans="1:15" ht="22.5" customHeight="1" x14ac:dyDescent="0.25">
      <c r="A25" s="36">
        <f t="shared" ref="A25:A32" si="5">+A24+0.1</f>
        <v>8.1999999999999993</v>
      </c>
      <c r="B25" s="11" t="s">
        <v>54</v>
      </c>
      <c r="C25" s="3">
        <v>36</v>
      </c>
      <c r="D25" s="3">
        <v>34</v>
      </c>
      <c r="E25" s="38">
        <v>24</v>
      </c>
      <c r="F25" s="3">
        <v>27</v>
      </c>
      <c r="G25" s="3">
        <v>24</v>
      </c>
      <c r="H25" s="3">
        <v>14</v>
      </c>
      <c r="I25" s="38">
        <v>27</v>
      </c>
      <c r="J25" s="3">
        <v>45</v>
      </c>
      <c r="K25" s="38">
        <v>27</v>
      </c>
      <c r="L25" s="3">
        <v>32</v>
      </c>
      <c r="M25" s="3">
        <v>16</v>
      </c>
      <c r="N25" s="38">
        <v>35</v>
      </c>
      <c r="O25" s="6">
        <f t="shared" si="4"/>
        <v>341</v>
      </c>
    </row>
    <row r="26" spans="1:15" ht="22.5" customHeight="1" x14ac:dyDescent="0.25">
      <c r="A26" s="36">
        <f t="shared" si="5"/>
        <v>8.2999999999999989</v>
      </c>
      <c r="B26" s="11" t="s">
        <v>55</v>
      </c>
      <c r="C26" s="3">
        <v>17</v>
      </c>
      <c r="D26" s="3">
        <v>16</v>
      </c>
      <c r="E26" s="38">
        <v>27</v>
      </c>
      <c r="F26" s="3">
        <v>21</v>
      </c>
      <c r="G26" s="3">
        <v>21</v>
      </c>
      <c r="H26" s="3">
        <v>11</v>
      </c>
      <c r="I26" s="38">
        <v>7</v>
      </c>
      <c r="J26" s="3">
        <v>17</v>
      </c>
      <c r="K26" s="38">
        <v>17</v>
      </c>
      <c r="L26" s="3">
        <v>14</v>
      </c>
      <c r="M26" s="3">
        <v>14</v>
      </c>
      <c r="N26" s="38">
        <v>22</v>
      </c>
      <c r="O26" s="6">
        <f t="shared" si="4"/>
        <v>204</v>
      </c>
    </row>
    <row r="27" spans="1:15" ht="22.5" customHeight="1" x14ac:dyDescent="0.25">
      <c r="A27" s="36">
        <f t="shared" si="5"/>
        <v>8.3999999999999986</v>
      </c>
      <c r="B27" s="11" t="s">
        <v>56</v>
      </c>
      <c r="C27" s="3">
        <v>3</v>
      </c>
      <c r="D27" s="3">
        <v>0</v>
      </c>
      <c r="E27" s="38">
        <v>2</v>
      </c>
      <c r="F27" s="3">
        <v>3</v>
      </c>
      <c r="G27" s="3">
        <v>1</v>
      </c>
      <c r="H27" s="3">
        <v>0</v>
      </c>
      <c r="I27" s="38">
        <v>0</v>
      </c>
      <c r="J27" s="3">
        <v>1</v>
      </c>
      <c r="K27" s="38">
        <v>3</v>
      </c>
      <c r="L27" s="3">
        <v>0</v>
      </c>
      <c r="M27" s="3">
        <v>2</v>
      </c>
      <c r="N27" s="38">
        <v>0</v>
      </c>
      <c r="O27" s="6">
        <f t="shared" si="4"/>
        <v>15</v>
      </c>
    </row>
    <row r="28" spans="1:15" ht="22.5" customHeight="1" x14ac:dyDescent="0.25">
      <c r="A28" s="36">
        <f t="shared" si="5"/>
        <v>8.4999999999999982</v>
      </c>
      <c r="B28" s="11" t="s">
        <v>57</v>
      </c>
      <c r="C28" s="3">
        <v>0</v>
      </c>
      <c r="D28" s="3">
        <v>0</v>
      </c>
      <c r="E28" s="38">
        <v>0</v>
      </c>
      <c r="F28" s="3">
        <v>0</v>
      </c>
      <c r="G28" s="3">
        <v>0</v>
      </c>
      <c r="H28" s="3">
        <v>0</v>
      </c>
      <c r="I28" s="38">
        <v>0</v>
      </c>
      <c r="J28" s="3">
        <v>0</v>
      </c>
      <c r="K28" s="38">
        <v>0</v>
      </c>
      <c r="L28" s="3">
        <v>0</v>
      </c>
      <c r="M28" s="3">
        <v>0</v>
      </c>
      <c r="N28" s="38">
        <v>0</v>
      </c>
      <c r="O28" s="6">
        <f t="shared" si="4"/>
        <v>0</v>
      </c>
    </row>
    <row r="29" spans="1:15" ht="22.5" customHeight="1" x14ac:dyDescent="0.25">
      <c r="A29" s="36">
        <f t="shared" si="5"/>
        <v>8.5999999999999979</v>
      </c>
      <c r="B29" s="11" t="s">
        <v>58</v>
      </c>
      <c r="C29" s="3">
        <v>0</v>
      </c>
      <c r="D29" s="3">
        <v>1</v>
      </c>
      <c r="E29" s="38">
        <v>0</v>
      </c>
      <c r="F29" s="3">
        <v>1</v>
      </c>
      <c r="G29" s="3">
        <v>0</v>
      </c>
      <c r="H29" s="3">
        <v>0</v>
      </c>
      <c r="I29" s="38">
        <v>0</v>
      </c>
      <c r="J29" s="3">
        <v>0</v>
      </c>
      <c r="K29" s="38">
        <v>0</v>
      </c>
      <c r="L29" s="3">
        <v>2</v>
      </c>
      <c r="M29" s="3">
        <v>0</v>
      </c>
      <c r="N29" s="38">
        <v>1</v>
      </c>
      <c r="O29" s="6">
        <f t="shared" si="4"/>
        <v>5</v>
      </c>
    </row>
    <row r="30" spans="1:15" ht="22.5" customHeight="1" x14ac:dyDescent="0.25">
      <c r="A30" s="36">
        <f t="shared" si="5"/>
        <v>8.6999999999999975</v>
      </c>
      <c r="B30" s="11" t="s">
        <v>59</v>
      </c>
      <c r="C30" s="3">
        <v>0</v>
      </c>
      <c r="D30" s="3">
        <v>0</v>
      </c>
      <c r="E30" s="38">
        <v>0</v>
      </c>
      <c r="F30" s="3">
        <v>0</v>
      </c>
      <c r="G30" s="3">
        <v>0</v>
      </c>
      <c r="H30" s="3">
        <v>0</v>
      </c>
      <c r="I30" s="38">
        <v>0</v>
      </c>
      <c r="J30" s="3">
        <v>0</v>
      </c>
      <c r="K30" s="38">
        <v>0</v>
      </c>
      <c r="L30" s="3">
        <v>0</v>
      </c>
      <c r="M30" s="3">
        <v>0</v>
      </c>
      <c r="N30" s="38">
        <v>0</v>
      </c>
      <c r="O30" s="6">
        <f t="shared" si="4"/>
        <v>0</v>
      </c>
    </row>
    <row r="31" spans="1:15" ht="22.5" customHeight="1" x14ac:dyDescent="0.25">
      <c r="A31" s="36">
        <f t="shared" si="5"/>
        <v>8.7999999999999972</v>
      </c>
      <c r="B31" s="11" t="s">
        <v>60</v>
      </c>
      <c r="C31" s="3">
        <v>0</v>
      </c>
      <c r="D31" s="3">
        <v>0</v>
      </c>
      <c r="E31" s="38">
        <v>0</v>
      </c>
      <c r="F31" s="3">
        <v>0</v>
      </c>
      <c r="G31" s="3">
        <v>0</v>
      </c>
      <c r="H31" s="3">
        <v>0</v>
      </c>
      <c r="I31" s="38">
        <v>0</v>
      </c>
      <c r="J31" s="3">
        <v>0</v>
      </c>
      <c r="K31" s="38">
        <v>0</v>
      </c>
      <c r="L31" s="3">
        <v>0</v>
      </c>
      <c r="M31" s="3">
        <v>0</v>
      </c>
      <c r="N31" s="38">
        <v>0</v>
      </c>
      <c r="O31" s="6">
        <f t="shared" si="4"/>
        <v>0</v>
      </c>
    </row>
    <row r="32" spans="1:15" ht="22.5" customHeight="1" x14ac:dyDescent="0.25">
      <c r="A32" s="36">
        <f t="shared" si="5"/>
        <v>8.8999999999999968</v>
      </c>
      <c r="B32" s="11" t="s">
        <v>61</v>
      </c>
      <c r="C32" s="3">
        <v>12</v>
      </c>
      <c r="D32" s="3">
        <v>14</v>
      </c>
      <c r="E32" s="38">
        <v>7</v>
      </c>
      <c r="F32" s="3">
        <v>6</v>
      </c>
      <c r="G32" s="3">
        <v>7</v>
      </c>
      <c r="H32" s="3">
        <v>11</v>
      </c>
      <c r="I32" s="38">
        <v>6</v>
      </c>
      <c r="J32" s="3">
        <v>15</v>
      </c>
      <c r="K32" s="38">
        <v>11</v>
      </c>
      <c r="L32" s="3">
        <v>18</v>
      </c>
      <c r="M32" s="3">
        <v>14</v>
      </c>
      <c r="N32" s="38">
        <v>12</v>
      </c>
      <c r="O32" s="6">
        <f t="shared" si="4"/>
        <v>133</v>
      </c>
    </row>
    <row r="33" spans="1:15" ht="22.5" customHeight="1" x14ac:dyDescent="0.25">
      <c r="A33" s="14">
        <v>8.1</v>
      </c>
      <c r="B33" s="17" t="s">
        <v>62</v>
      </c>
      <c r="C33" s="6">
        <v>106</v>
      </c>
      <c r="D33" s="6">
        <v>108</v>
      </c>
      <c r="E33" s="42">
        <v>109</v>
      </c>
      <c r="F33" s="6">
        <v>91</v>
      </c>
      <c r="G33" s="6">
        <v>104</v>
      </c>
      <c r="H33" s="6">
        <v>71</v>
      </c>
      <c r="I33" s="6">
        <v>80</v>
      </c>
      <c r="J33" s="6">
        <v>138</v>
      </c>
      <c r="K33" s="6">
        <f t="shared" ref="K33" si="6">SUM(K24:K32)</f>
        <v>109</v>
      </c>
      <c r="L33" s="6">
        <v>135</v>
      </c>
      <c r="M33" s="6">
        <v>97</v>
      </c>
      <c r="N33" s="6">
        <f t="shared" ref="N33" si="7">SUM(N24:N32)</f>
        <v>110</v>
      </c>
      <c r="O33" s="6">
        <f t="shared" si="4"/>
        <v>1258</v>
      </c>
    </row>
    <row r="34" spans="1:15" ht="33" customHeight="1" x14ac:dyDescent="0.25">
      <c r="A34" s="35">
        <f>+A23+1</f>
        <v>9</v>
      </c>
      <c r="B34" s="7" t="s">
        <v>63</v>
      </c>
      <c r="C34" s="7"/>
      <c r="D34" s="7"/>
      <c r="E34" s="39"/>
      <c r="F34" s="7"/>
      <c r="G34" s="7"/>
      <c r="H34" s="7"/>
      <c r="I34" s="39"/>
      <c r="J34" s="7"/>
      <c r="K34" s="39"/>
      <c r="L34" s="7"/>
      <c r="M34" s="7"/>
      <c r="N34" s="39"/>
      <c r="O34" s="7"/>
    </row>
    <row r="35" spans="1:15" ht="26.25" customHeight="1" x14ac:dyDescent="0.25">
      <c r="A35" s="36">
        <f>+A34+0.1</f>
        <v>9.1</v>
      </c>
      <c r="B35" s="11" t="s">
        <v>64</v>
      </c>
      <c r="C35" s="3">
        <v>8</v>
      </c>
      <c r="D35" s="3">
        <v>15</v>
      </c>
      <c r="E35" s="38">
        <v>13</v>
      </c>
      <c r="F35" s="3">
        <v>14</v>
      </c>
      <c r="G35" s="3">
        <v>9</v>
      </c>
      <c r="H35" s="3">
        <v>7</v>
      </c>
      <c r="I35" s="38">
        <v>7</v>
      </c>
      <c r="J35" s="3">
        <v>16</v>
      </c>
      <c r="K35" s="38">
        <v>14</v>
      </c>
      <c r="L35" s="3">
        <v>10</v>
      </c>
      <c r="M35" s="3">
        <v>20</v>
      </c>
      <c r="N35" s="38">
        <v>30</v>
      </c>
      <c r="O35" s="6">
        <f t="shared" si="4"/>
        <v>163</v>
      </c>
    </row>
    <row r="36" spans="1:15" ht="26.25" customHeight="1" x14ac:dyDescent="0.25">
      <c r="A36" s="36">
        <f t="shared" ref="A36:A43" si="8">+A35+0.1</f>
        <v>9.1999999999999993</v>
      </c>
      <c r="B36" s="11" t="s">
        <v>65</v>
      </c>
      <c r="C36" s="3">
        <v>9</v>
      </c>
      <c r="D36" s="3">
        <v>7</v>
      </c>
      <c r="E36" s="38">
        <v>4</v>
      </c>
      <c r="F36" s="3">
        <v>11</v>
      </c>
      <c r="G36" s="3">
        <v>6</v>
      </c>
      <c r="H36" s="3">
        <v>8</v>
      </c>
      <c r="I36" s="38">
        <v>9</v>
      </c>
      <c r="J36" s="3">
        <v>7</v>
      </c>
      <c r="K36" s="38">
        <v>11</v>
      </c>
      <c r="L36" s="3">
        <v>15</v>
      </c>
      <c r="M36" s="3">
        <v>6</v>
      </c>
      <c r="N36" s="38">
        <v>8</v>
      </c>
      <c r="O36" s="6">
        <f t="shared" si="4"/>
        <v>101</v>
      </c>
    </row>
    <row r="37" spans="1:15" ht="26.25" customHeight="1" x14ac:dyDescent="0.25">
      <c r="A37" s="36">
        <f t="shared" si="8"/>
        <v>9.2999999999999989</v>
      </c>
      <c r="B37" s="11" t="s">
        <v>66</v>
      </c>
      <c r="C37" s="3">
        <v>3</v>
      </c>
      <c r="D37" s="3">
        <v>1</v>
      </c>
      <c r="E37" s="38">
        <v>0</v>
      </c>
      <c r="F37" s="3">
        <v>1</v>
      </c>
      <c r="G37" s="3">
        <v>1</v>
      </c>
      <c r="H37" s="3">
        <v>4</v>
      </c>
      <c r="I37" s="38">
        <v>2</v>
      </c>
      <c r="J37" s="3">
        <v>0</v>
      </c>
      <c r="K37" s="38">
        <v>1</v>
      </c>
      <c r="L37" s="3">
        <v>4</v>
      </c>
      <c r="M37" s="3">
        <v>1</v>
      </c>
      <c r="N37" s="38">
        <v>0</v>
      </c>
      <c r="O37" s="6">
        <f t="shared" si="4"/>
        <v>18</v>
      </c>
    </row>
    <row r="38" spans="1:15" ht="26.25" customHeight="1" x14ac:dyDescent="0.25">
      <c r="A38" s="36">
        <f t="shared" si="8"/>
        <v>9.3999999999999986</v>
      </c>
      <c r="B38" s="11" t="s">
        <v>67</v>
      </c>
      <c r="C38" s="3">
        <v>11</v>
      </c>
      <c r="D38" s="3">
        <v>23</v>
      </c>
      <c r="E38" s="38">
        <v>11</v>
      </c>
      <c r="F38" s="3">
        <v>11</v>
      </c>
      <c r="G38" s="3">
        <v>11</v>
      </c>
      <c r="H38" s="3">
        <v>16</v>
      </c>
      <c r="I38" s="38">
        <v>24</v>
      </c>
      <c r="J38" s="3">
        <v>54</v>
      </c>
      <c r="K38" s="38">
        <v>20</v>
      </c>
      <c r="L38" s="3">
        <v>7</v>
      </c>
      <c r="M38" s="3">
        <v>9</v>
      </c>
      <c r="N38" s="38">
        <v>7</v>
      </c>
      <c r="O38" s="6">
        <f t="shared" si="4"/>
        <v>204</v>
      </c>
    </row>
    <row r="39" spans="1:15" ht="26.25" customHeight="1" x14ac:dyDescent="0.25">
      <c r="A39" s="36">
        <f t="shared" si="8"/>
        <v>9.4999999999999982</v>
      </c>
      <c r="B39" s="11" t="s">
        <v>68</v>
      </c>
      <c r="C39" s="3">
        <v>7</v>
      </c>
      <c r="D39" s="3">
        <v>0</v>
      </c>
      <c r="E39" s="38">
        <v>0</v>
      </c>
      <c r="F39" s="3">
        <v>2</v>
      </c>
      <c r="G39" s="3">
        <v>1</v>
      </c>
      <c r="H39" s="3">
        <v>0</v>
      </c>
      <c r="I39" s="38">
        <v>0</v>
      </c>
      <c r="J39" s="3">
        <v>3</v>
      </c>
      <c r="K39" s="38">
        <v>1</v>
      </c>
      <c r="L39" s="3">
        <v>0</v>
      </c>
      <c r="M39" s="3">
        <v>2</v>
      </c>
      <c r="N39" s="38">
        <v>3</v>
      </c>
      <c r="O39" s="6">
        <f t="shared" si="4"/>
        <v>19</v>
      </c>
    </row>
    <row r="40" spans="1:15" ht="26.25" customHeight="1" x14ac:dyDescent="0.25">
      <c r="A40" s="36">
        <f t="shared" si="8"/>
        <v>9.5999999999999979</v>
      </c>
      <c r="B40" s="11" t="s">
        <v>69</v>
      </c>
      <c r="C40" s="3">
        <v>8</v>
      </c>
      <c r="D40" s="3">
        <v>10</v>
      </c>
      <c r="E40" s="38">
        <v>9</v>
      </c>
      <c r="F40" s="3">
        <v>7</v>
      </c>
      <c r="G40" s="3">
        <v>5</v>
      </c>
      <c r="H40" s="3">
        <v>6</v>
      </c>
      <c r="I40" s="38">
        <v>5</v>
      </c>
      <c r="J40" s="3">
        <v>17</v>
      </c>
      <c r="K40" s="38">
        <v>8</v>
      </c>
      <c r="L40" s="3">
        <v>9</v>
      </c>
      <c r="M40" s="3">
        <v>15</v>
      </c>
      <c r="N40" s="38">
        <v>8</v>
      </c>
      <c r="O40" s="6">
        <f t="shared" si="4"/>
        <v>107</v>
      </c>
    </row>
    <row r="41" spans="1:15" ht="26.25" customHeight="1" x14ac:dyDescent="0.25">
      <c r="A41" s="36">
        <f t="shared" si="8"/>
        <v>9.6999999999999975</v>
      </c>
      <c r="B41" s="11" t="s">
        <v>70</v>
      </c>
      <c r="C41" s="3">
        <v>1</v>
      </c>
      <c r="D41" s="3">
        <v>2</v>
      </c>
      <c r="E41" s="38">
        <v>0</v>
      </c>
      <c r="F41" s="3">
        <v>2</v>
      </c>
      <c r="G41" s="3">
        <v>0</v>
      </c>
      <c r="H41" s="3">
        <v>0</v>
      </c>
      <c r="I41" s="38">
        <v>1</v>
      </c>
      <c r="J41" s="3">
        <v>2</v>
      </c>
      <c r="K41" s="38">
        <v>0</v>
      </c>
      <c r="L41" s="3">
        <v>0</v>
      </c>
      <c r="M41" s="3">
        <v>0</v>
      </c>
      <c r="N41" s="38">
        <v>0</v>
      </c>
      <c r="O41" s="6">
        <f t="shared" si="4"/>
        <v>8</v>
      </c>
    </row>
    <row r="42" spans="1:15" ht="26.25" customHeight="1" x14ac:dyDescent="0.25">
      <c r="A42" s="36">
        <f t="shared" si="8"/>
        <v>9.7999999999999972</v>
      </c>
      <c r="B42" s="11" t="s">
        <v>71</v>
      </c>
      <c r="C42" s="3">
        <v>0</v>
      </c>
      <c r="D42" s="3">
        <v>3</v>
      </c>
      <c r="E42" s="38">
        <v>0</v>
      </c>
      <c r="F42" s="3">
        <v>1</v>
      </c>
      <c r="G42" s="3">
        <v>2</v>
      </c>
      <c r="H42" s="3">
        <v>0</v>
      </c>
      <c r="I42" s="38">
        <v>0</v>
      </c>
      <c r="J42" s="3">
        <v>0</v>
      </c>
      <c r="K42" s="38">
        <v>4</v>
      </c>
      <c r="L42" s="3">
        <v>1</v>
      </c>
      <c r="M42" s="3">
        <v>1</v>
      </c>
      <c r="N42" s="38">
        <v>2</v>
      </c>
      <c r="O42" s="6">
        <f t="shared" si="4"/>
        <v>14</v>
      </c>
    </row>
    <row r="43" spans="1:15" ht="26.25" customHeight="1" x14ac:dyDescent="0.25">
      <c r="A43" s="36">
        <f t="shared" si="8"/>
        <v>9.8999999999999968</v>
      </c>
      <c r="B43" s="11" t="s">
        <v>72</v>
      </c>
      <c r="C43" s="3">
        <v>3</v>
      </c>
      <c r="D43" s="3">
        <v>0</v>
      </c>
      <c r="E43" s="38">
        <v>0</v>
      </c>
      <c r="F43" s="3">
        <v>3</v>
      </c>
      <c r="G43" s="3">
        <v>0</v>
      </c>
      <c r="H43" s="3">
        <v>0</v>
      </c>
      <c r="I43" s="38">
        <v>0</v>
      </c>
      <c r="J43" s="3">
        <v>0</v>
      </c>
      <c r="K43" s="38">
        <v>0</v>
      </c>
      <c r="L43" s="3">
        <v>0</v>
      </c>
      <c r="M43" s="3">
        <v>0</v>
      </c>
      <c r="N43" s="38">
        <v>0</v>
      </c>
      <c r="O43" s="6">
        <f t="shared" si="4"/>
        <v>6</v>
      </c>
    </row>
    <row r="44" spans="1:15" ht="26.25" customHeight="1" x14ac:dyDescent="0.25">
      <c r="A44" s="14">
        <v>9.1</v>
      </c>
      <c r="B44" s="11" t="s">
        <v>73</v>
      </c>
      <c r="C44" s="3">
        <v>2</v>
      </c>
      <c r="D44" s="3">
        <v>1</v>
      </c>
      <c r="E44" s="38">
        <v>4</v>
      </c>
      <c r="F44" s="3">
        <v>3</v>
      </c>
      <c r="G44" s="3">
        <v>2</v>
      </c>
      <c r="H44" s="3">
        <v>2</v>
      </c>
      <c r="I44" s="38">
        <v>1</v>
      </c>
      <c r="J44" s="3">
        <v>2</v>
      </c>
      <c r="K44" s="38">
        <v>4</v>
      </c>
      <c r="L44" s="3">
        <v>2</v>
      </c>
      <c r="M44" s="3">
        <v>2</v>
      </c>
      <c r="N44" s="38">
        <v>1</v>
      </c>
      <c r="O44" s="6">
        <f t="shared" si="4"/>
        <v>26</v>
      </c>
    </row>
    <row r="45" spans="1:15" ht="26.25" customHeight="1" x14ac:dyDescent="0.25">
      <c r="A45" s="14">
        <v>9.1199999999999992</v>
      </c>
      <c r="B45" s="11" t="s">
        <v>74</v>
      </c>
      <c r="C45" s="3">
        <v>0</v>
      </c>
      <c r="D45" s="3">
        <v>0</v>
      </c>
      <c r="E45" s="38">
        <v>0</v>
      </c>
      <c r="F45" s="3">
        <v>1</v>
      </c>
      <c r="G45" s="3">
        <v>0</v>
      </c>
      <c r="H45" s="3">
        <v>0</v>
      </c>
      <c r="I45" s="38">
        <v>0</v>
      </c>
      <c r="J45" s="3">
        <v>0</v>
      </c>
      <c r="K45" s="38">
        <v>1</v>
      </c>
      <c r="L45" s="3">
        <v>0</v>
      </c>
      <c r="M45" s="3">
        <v>0</v>
      </c>
      <c r="N45" s="38">
        <v>0</v>
      </c>
      <c r="O45" s="6">
        <f t="shared" si="4"/>
        <v>2</v>
      </c>
    </row>
    <row r="46" spans="1:15" ht="26.25" customHeight="1" x14ac:dyDescent="0.25">
      <c r="A46" s="14">
        <v>9.1300000000000008</v>
      </c>
      <c r="B46" s="11" t="s">
        <v>75</v>
      </c>
      <c r="C46" s="3">
        <v>0</v>
      </c>
      <c r="D46" s="3">
        <v>0</v>
      </c>
      <c r="E46" s="38">
        <v>0</v>
      </c>
      <c r="F46" s="3">
        <v>0</v>
      </c>
      <c r="G46" s="3">
        <v>0</v>
      </c>
      <c r="H46" s="3">
        <v>0</v>
      </c>
      <c r="I46" s="38">
        <v>0</v>
      </c>
      <c r="J46" s="3">
        <v>0</v>
      </c>
      <c r="K46" s="38">
        <v>1</v>
      </c>
      <c r="L46" s="3">
        <v>0</v>
      </c>
      <c r="M46" s="3">
        <v>0</v>
      </c>
      <c r="N46" s="38">
        <v>0</v>
      </c>
      <c r="O46" s="6">
        <f t="shared" si="4"/>
        <v>1</v>
      </c>
    </row>
    <row r="47" spans="1:15" ht="26.25" customHeight="1" x14ac:dyDescent="0.25">
      <c r="A47" s="14">
        <v>9.14</v>
      </c>
      <c r="B47" s="17" t="s">
        <v>62</v>
      </c>
      <c r="C47" s="6">
        <v>52</v>
      </c>
      <c r="D47" s="6">
        <v>62</v>
      </c>
      <c r="E47" s="42">
        <v>41</v>
      </c>
      <c r="F47" s="6">
        <v>56</v>
      </c>
      <c r="G47" s="6">
        <v>37</v>
      </c>
      <c r="H47" s="6">
        <v>43</v>
      </c>
      <c r="I47" s="6">
        <v>49</v>
      </c>
      <c r="J47" s="6">
        <v>101</v>
      </c>
      <c r="K47" s="6">
        <f t="shared" ref="K47" si="9">SUM(K35:K46)</f>
        <v>65</v>
      </c>
      <c r="L47" s="6">
        <v>48</v>
      </c>
      <c r="M47" s="6">
        <v>56</v>
      </c>
      <c r="N47" s="6">
        <f t="shared" ref="N47" si="10">SUM(N35:N46)</f>
        <v>59</v>
      </c>
      <c r="O47" s="6">
        <f t="shared" si="4"/>
        <v>669</v>
      </c>
    </row>
    <row r="48" spans="1:15" ht="33" customHeight="1" x14ac:dyDescent="0.25">
      <c r="A48" s="35">
        <f>+A34+1</f>
        <v>10</v>
      </c>
      <c r="B48" s="7" t="s">
        <v>76</v>
      </c>
      <c r="C48" s="7"/>
      <c r="D48" s="7"/>
      <c r="E48" s="39"/>
      <c r="F48" s="7"/>
      <c r="G48" s="7"/>
      <c r="H48" s="7"/>
      <c r="I48" s="39"/>
      <c r="J48" s="7"/>
      <c r="K48" s="39"/>
      <c r="L48" s="7"/>
      <c r="M48" s="7"/>
      <c r="N48" s="39"/>
      <c r="O48" s="7"/>
    </row>
    <row r="49" spans="1:15" ht="27.75" customHeight="1" x14ac:dyDescent="0.25">
      <c r="A49" s="36">
        <f>+A48+0.1</f>
        <v>10.1</v>
      </c>
      <c r="B49" s="11" t="s">
        <v>77</v>
      </c>
      <c r="C49" s="3">
        <v>1</v>
      </c>
      <c r="D49" s="3">
        <v>1</v>
      </c>
      <c r="E49" s="38">
        <v>0</v>
      </c>
      <c r="F49" s="3">
        <v>0</v>
      </c>
      <c r="G49" s="3">
        <v>1</v>
      </c>
      <c r="H49" s="3">
        <v>0</v>
      </c>
      <c r="I49" s="38">
        <v>0</v>
      </c>
      <c r="J49" s="3">
        <v>0</v>
      </c>
      <c r="K49" s="38">
        <v>0</v>
      </c>
      <c r="L49" s="3">
        <v>0</v>
      </c>
      <c r="M49" s="3">
        <v>0</v>
      </c>
      <c r="N49" s="38">
        <v>0</v>
      </c>
      <c r="O49" s="6">
        <f t="shared" si="4"/>
        <v>3</v>
      </c>
    </row>
    <row r="50" spans="1:15" ht="27.75" customHeight="1" x14ac:dyDescent="0.25">
      <c r="A50" s="36">
        <f t="shared" ref="A50:A57" si="11">+A49+0.1</f>
        <v>10.199999999999999</v>
      </c>
      <c r="B50" s="11" t="s">
        <v>78</v>
      </c>
      <c r="C50" s="3">
        <v>0</v>
      </c>
      <c r="D50" s="3">
        <v>0</v>
      </c>
      <c r="E50" s="38">
        <v>0</v>
      </c>
      <c r="F50" s="3">
        <v>0</v>
      </c>
      <c r="G50" s="3">
        <v>0</v>
      </c>
      <c r="H50" s="3">
        <v>0</v>
      </c>
      <c r="I50" s="38">
        <v>0</v>
      </c>
      <c r="J50" s="3">
        <v>0</v>
      </c>
      <c r="K50" s="38">
        <v>0</v>
      </c>
      <c r="L50" s="3">
        <v>0</v>
      </c>
      <c r="M50" s="3">
        <v>0</v>
      </c>
      <c r="N50" s="38">
        <v>0</v>
      </c>
      <c r="O50" s="6">
        <f t="shared" si="4"/>
        <v>0</v>
      </c>
    </row>
    <row r="51" spans="1:15" ht="27.75" customHeight="1" x14ac:dyDescent="0.25">
      <c r="A51" s="36">
        <f t="shared" si="11"/>
        <v>10.299999999999999</v>
      </c>
      <c r="B51" s="11" t="s">
        <v>79</v>
      </c>
      <c r="C51" s="3">
        <v>7</v>
      </c>
      <c r="D51" s="3">
        <v>10</v>
      </c>
      <c r="E51" s="38">
        <v>9</v>
      </c>
      <c r="F51" s="3">
        <v>12</v>
      </c>
      <c r="G51" s="3">
        <v>10</v>
      </c>
      <c r="H51" s="3">
        <v>13</v>
      </c>
      <c r="I51" s="38">
        <v>10</v>
      </c>
      <c r="J51" s="3">
        <v>21</v>
      </c>
      <c r="K51" s="38">
        <v>32</v>
      </c>
      <c r="L51" s="3">
        <v>25</v>
      </c>
      <c r="M51" s="3">
        <v>34</v>
      </c>
      <c r="N51" s="38">
        <v>29</v>
      </c>
      <c r="O51" s="6">
        <f t="shared" si="4"/>
        <v>212</v>
      </c>
    </row>
    <row r="52" spans="1:15" ht="27.75" customHeight="1" x14ac:dyDescent="0.25">
      <c r="A52" s="36">
        <f t="shared" si="11"/>
        <v>10.399999999999999</v>
      </c>
      <c r="B52" s="11" t="s">
        <v>80</v>
      </c>
      <c r="C52" s="3">
        <v>0</v>
      </c>
      <c r="D52" s="3">
        <v>1</v>
      </c>
      <c r="E52" s="38">
        <v>0</v>
      </c>
      <c r="F52" s="3">
        <v>0</v>
      </c>
      <c r="G52" s="3">
        <v>0</v>
      </c>
      <c r="H52" s="3">
        <v>0</v>
      </c>
      <c r="I52" s="38">
        <v>0</v>
      </c>
      <c r="J52" s="3">
        <v>0</v>
      </c>
      <c r="K52" s="38">
        <v>0</v>
      </c>
      <c r="L52" s="3">
        <v>0</v>
      </c>
      <c r="M52" s="3">
        <v>0</v>
      </c>
      <c r="N52" s="38">
        <v>0</v>
      </c>
      <c r="O52" s="6">
        <f t="shared" si="4"/>
        <v>1</v>
      </c>
    </row>
    <row r="53" spans="1:15" ht="27.75" customHeight="1" x14ac:dyDescent="0.25">
      <c r="A53" s="36">
        <f t="shared" si="11"/>
        <v>10.499999999999998</v>
      </c>
      <c r="B53" s="11" t="s">
        <v>81</v>
      </c>
      <c r="C53" s="3">
        <v>5</v>
      </c>
      <c r="D53" s="3">
        <v>2</v>
      </c>
      <c r="E53" s="38">
        <v>2</v>
      </c>
      <c r="F53" s="3">
        <v>6</v>
      </c>
      <c r="G53" s="3">
        <v>4</v>
      </c>
      <c r="H53" s="3">
        <v>0</v>
      </c>
      <c r="I53" s="38">
        <v>3</v>
      </c>
      <c r="J53" s="3">
        <v>3</v>
      </c>
      <c r="K53" s="38">
        <v>2</v>
      </c>
      <c r="L53" s="3">
        <v>2</v>
      </c>
      <c r="M53" s="3">
        <v>0</v>
      </c>
      <c r="N53" s="38">
        <v>3</v>
      </c>
      <c r="O53" s="6">
        <f t="shared" si="4"/>
        <v>32</v>
      </c>
    </row>
    <row r="54" spans="1:15" ht="27.75" customHeight="1" x14ac:dyDescent="0.25">
      <c r="A54" s="36">
        <f t="shared" si="11"/>
        <v>10.599999999999998</v>
      </c>
      <c r="B54" s="11" t="s">
        <v>82</v>
      </c>
      <c r="C54" s="3">
        <v>0</v>
      </c>
      <c r="D54" s="3">
        <v>0</v>
      </c>
      <c r="E54" s="38">
        <v>0</v>
      </c>
      <c r="F54" s="3">
        <v>0</v>
      </c>
      <c r="G54" s="3">
        <v>1</v>
      </c>
      <c r="H54" s="3">
        <v>0</v>
      </c>
      <c r="I54" s="38">
        <v>1</v>
      </c>
      <c r="J54" s="3">
        <v>1</v>
      </c>
      <c r="K54" s="38">
        <v>2</v>
      </c>
      <c r="L54" s="3">
        <v>2</v>
      </c>
      <c r="M54" s="3">
        <v>2</v>
      </c>
      <c r="N54" s="38">
        <v>1</v>
      </c>
      <c r="O54" s="6">
        <f t="shared" si="4"/>
        <v>10</v>
      </c>
    </row>
    <row r="55" spans="1:15" ht="27.75" customHeight="1" x14ac:dyDescent="0.25">
      <c r="A55" s="36">
        <f t="shared" si="11"/>
        <v>10.699999999999998</v>
      </c>
      <c r="B55" s="11" t="s">
        <v>83</v>
      </c>
      <c r="C55" s="3">
        <v>0</v>
      </c>
      <c r="D55" s="3">
        <v>0</v>
      </c>
      <c r="E55" s="38">
        <v>0</v>
      </c>
      <c r="F55" s="3">
        <v>0</v>
      </c>
      <c r="G55" s="3">
        <v>0</v>
      </c>
      <c r="H55" s="3">
        <v>0</v>
      </c>
      <c r="I55" s="38">
        <v>0</v>
      </c>
      <c r="J55" s="3">
        <v>0</v>
      </c>
      <c r="K55" s="38">
        <v>0</v>
      </c>
      <c r="L55" s="3">
        <v>0</v>
      </c>
      <c r="M55" s="3">
        <v>0</v>
      </c>
      <c r="N55" s="38">
        <v>0</v>
      </c>
      <c r="O55" s="6">
        <f t="shared" si="4"/>
        <v>0</v>
      </c>
    </row>
    <row r="56" spans="1:15" ht="32.25" customHeight="1" x14ac:dyDescent="0.25">
      <c r="A56" s="36">
        <f t="shared" si="11"/>
        <v>10.799999999999997</v>
      </c>
      <c r="B56" s="11" t="s">
        <v>84</v>
      </c>
      <c r="C56" s="3">
        <v>8</v>
      </c>
      <c r="D56" s="3">
        <v>12</v>
      </c>
      <c r="E56" s="38">
        <v>6</v>
      </c>
      <c r="F56" s="3">
        <v>3</v>
      </c>
      <c r="G56" s="3">
        <v>17</v>
      </c>
      <c r="H56" s="3">
        <v>2</v>
      </c>
      <c r="I56" s="38">
        <v>10</v>
      </c>
      <c r="J56" s="3">
        <v>7</v>
      </c>
      <c r="K56" s="38">
        <v>11</v>
      </c>
      <c r="L56" s="3">
        <v>12</v>
      </c>
      <c r="M56" s="3">
        <v>19</v>
      </c>
      <c r="N56" s="38">
        <v>14</v>
      </c>
      <c r="O56" s="6">
        <f t="shared" si="4"/>
        <v>121</v>
      </c>
    </row>
    <row r="57" spans="1:15" ht="28.5" customHeight="1" x14ac:dyDescent="0.25">
      <c r="A57" s="36">
        <f t="shared" si="11"/>
        <v>10.899999999999997</v>
      </c>
      <c r="B57" s="11" t="s">
        <v>85</v>
      </c>
      <c r="C57" s="3">
        <v>0</v>
      </c>
      <c r="D57" s="3">
        <v>0</v>
      </c>
      <c r="E57" s="38">
        <v>0</v>
      </c>
      <c r="F57" s="3">
        <v>0</v>
      </c>
      <c r="G57" s="3">
        <v>0</v>
      </c>
      <c r="H57" s="3">
        <v>0</v>
      </c>
      <c r="I57" s="38">
        <v>0</v>
      </c>
      <c r="J57" s="3">
        <v>0</v>
      </c>
      <c r="K57" s="38">
        <v>0</v>
      </c>
      <c r="L57" s="3">
        <v>0</v>
      </c>
      <c r="M57" s="3">
        <v>0</v>
      </c>
      <c r="N57" s="38">
        <v>0</v>
      </c>
      <c r="O57" s="6">
        <f t="shared" si="4"/>
        <v>0</v>
      </c>
    </row>
    <row r="58" spans="1:15" ht="28.5" customHeight="1" x14ac:dyDescent="0.25">
      <c r="A58" s="14">
        <v>10.1</v>
      </c>
      <c r="B58" s="11" t="s">
        <v>86</v>
      </c>
      <c r="C58" s="3">
        <v>0</v>
      </c>
      <c r="D58" s="3">
        <v>1</v>
      </c>
      <c r="E58" s="38">
        <v>2</v>
      </c>
      <c r="F58" s="3">
        <v>1</v>
      </c>
      <c r="G58" s="3">
        <v>5</v>
      </c>
      <c r="H58" s="3">
        <v>1</v>
      </c>
      <c r="I58" s="38">
        <v>0</v>
      </c>
      <c r="J58" s="3">
        <v>1</v>
      </c>
      <c r="K58" s="38">
        <v>7</v>
      </c>
      <c r="L58" s="3">
        <v>5</v>
      </c>
      <c r="M58" s="3">
        <v>1</v>
      </c>
      <c r="N58" s="38">
        <v>5</v>
      </c>
      <c r="O58" s="6">
        <f t="shared" si="4"/>
        <v>29</v>
      </c>
    </row>
    <row r="59" spans="1:15" ht="28.5" customHeight="1" x14ac:dyDescent="0.25">
      <c r="A59" s="14">
        <v>10.11</v>
      </c>
      <c r="B59" s="11" t="s">
        <v>87</v>
      </c>
      <c r="C59" s="3">
        <v>1</v>
      </c>
      <c r="D59" s="3">
        <v>0</v>
      </c>
      <c r="E59" s="38">
        <v>0</v>
      </c>
      <c r="F59" s="3">
        <v>0</v>
      </c>
      <c r="G59" s="3">
        <v>0</v>
      </c>
      <c r="H59" s="3">
        <v>1</v>
      </c>
      <c r="I59" s="38">
        <v>0</v>
      </c>
      <c r="J59" s="3">
        <v>2</v>
      </c>
      <c r="K59" s="38">
        <v>1</v>
      </c>
      <c r="L59" s="3">
        <v>3</v>
      </c>
      <c r="M59" s="3">
        <v>0</v>
      </c>
      <c r="N59" s="38">
        <v>4</v>
      </c>
      <c r="O59" s="6">
        <f t="shared" si="4"/>
        <v>12</v>
      </c>
    </row>
    <row r="60" spans="1:15" ht="32.25" customHeight="1" x14ac:dyDescent="0.25">
      <c r="A60" s="14">
        <v>10.119999999999999</v>
      </c>
      <c r="B60" s="17" t="s">
        <v>62</v>
      </c>
      <c r="C60" s="6">
        <v>22</v>
      </c>
      <c r="D60" s="6">
        <v>27</v>
      </c>
      <c r="E60" s="42">
        <v>19</v>
      </c>
      <c r="F60" s="6">
        <v>22</v>
      </c>
      <c r="G60" s="6">
        <v>38</v>
      </c>
      <c r="H60" s="6">
        <v>17</v>
      </c>
      <c r="I60" s="6">
        <v>24</v>
      </c>
      <c r="J60" s="6">
        <v>35</v>
      </c>
      <c r="K60" s="6">
        <f t="shared" ref="K60" si="12">SUM(K49:K59)</f>
        <v>55</v>
      </c>
      <c r="L60" s="6">
        <v>49</v>
      </c>
      <c r="M60" s="6">
        <v>56</v>
      </c>
      <c r="N60" s="6">
        <f t="shared" ref="N60" si="13">SUM(N49:N59)</f>
        <v>56</v>
      </c>
      <c r="O60" s="6">
        <f t="shared" si="4"/>
        <v>420</v>
      </c>
    </row>
    <row r="61" spans="1:15" ht="33" customHeight="1" x14ac:dyDescent="0.25">
      <c r="A61" s="35">
        <f>+A48+1</f>
        <v>11</v>
      </c>
      <c r="B61" s="7" t="s">
        <v>88</v>
      </c>
      <c r="C61" s="7"/>
      <c r="D61" s="7"/>
      <c r="E61" s="39"/>
      <c r="F61" s="7"/>
      <c r="G61" s="7"/>
      <c r="H61" s="7"/>
      <c r="I61" s="39"/>
      <c r="J61" s="7"/>
      <c r="K61" s="39"/>
      <c r="L61" s="7"/>
      <c r="M61" s="7"/>
      <c r="N61" s="39"/>
      <c r="O61" s="7"/>
    </row>
    <row r="62" spans="1:15" ht="33" customHeight="1" x14ac:dyDescent="0.25">
      <c r="A62" s="36">
        <f>+A61+0.1</f>
        <v>11.1</v>
      </c>
      <c r="B62" s="11" t="s">
        <v>89</v>
      </c>
      <c r="C62" s="3">
        <v>3</v>
      </c>
      <c r="D62" s="3">
        <v>1</v>
      </c>
      <c r="E62" s="38">
        <v>3</v>
      </c>
      <c r="F62" s="3">
        <v>2</v>
      </c>
      <c r="G62" s="3">
        <v>0</v>
      </c>
      <c r="H62" s="3">
        <v>2</v>
      </c>
      <c r="I62" s="38">
        <v>5</v>
      </c>
      <c r="J62" s="3">
        <v>2</v>
      </c>
      <c r="K62" s="38">
        <v>5</v>
      </c>
      <c r="L62" s="3">
        <v>6</v>
      </c>
      <c r="M62" s="3">
        <v>4</v>
      </c>
      <c r="N62" s="38">
        <v>1</v>
      </c>
      <c r="O62" s="6">
        <f t="shared" si="4"/>
        <v>34</v>
      </c>
    </row>
    <row r="63" spans="1:15" ht="28.5" customHeight="1" x14ac:dyDescent="0.25">
      <c r="A63" s="36">
        <f t="shared" ref="A63:A70" si="14">+A62+0.1</f>
        <v>11.2</v>
      </c>
      <c r="B63" s="11" t="s">
        <v>90</v>
      </c>
      <c r="C63" s="3">
        <v>0</v>
      </c>
      <c r="D63" s="3">
        <v>0</v>
      </c>
      <c r="E63" s="38">
        <v>0</v>
      </c>
      <c r="F63" s="3">
        <v>0</v>
      </c>
      <c r="G63" s="3">
        <v>0</v>
      </c>
      <c r="H63" s="3">
        <v>0</v>
      </c>
      <c r="I63" s="38">
        <v>0</v>
      </c>
      <c r="J63" s="3">
        <v>0</v>
      </c>
      <c r="K63" s="38">
        <v>0</v>
      </c>
      <c r="L63" s="3">
        <v>0</v>
      </c>
      <c r="M63" s="3">
        <v>0</v>
      </c>
      <c r="N63" s="38">
        <v>0</v>
      </c>
      <c r="O63" s="6">
        <f t="shared" si="4"/>
        <v>0</v>
      </c>
    </row>
    <row r="64" spans="1:15" ht="28.5" customHeight="1" x14ac:dyDescent="0.25">
      <c r="A64" s="36">
        <f t="shared" si="14"/>
        <v>11.299999999999999</v>
      </c>
      <c r="B64" s="11" t="s">
        <v>91</v>
      </c>
      <c r="C64" s="3">
        <v>0</v>
      </c>
      <c r="D64" s="3">
        <v>1</v>
      </c>
      <c r="E64" s="38">
        <v>0</v>
      </c>
      <c r="F64" s="3">
        <v>1</v>
      </c>
      <c r="G64" s="3">
        <v>0</v>
      </c>
      <c r="H64" s="3">
        <v>0</v>
      </c>
      <c r="I64" s="38">
        <v>0</v>
      </c>
      <c r="J64" s="3">
        <v>0</v>
      </c>
      <c r="K64" s="38">
        <v>0</v>
      </c>
      <c r="L64" s="3">
        <v>0</v>
      </c>
      <c r="M64" s="3">
        <v>0</v>
      </c>
      <c r="N64" s="38">
        <v>0</v>
      </c>
      <c r="O64" s="6">
        <f t="shared" si="4"/>
        <v>2</v>
      </c>
    </row>
    <row r="65" spans="1:15" ht="33" customHeight="1" x14ac:dyDescent="0.25">
      <c r="A65" s="36">
        <f t="shared" si="14"/>
        <v>11.399999999999999</v>
      </c>
      <c r="B65" s="11" t="s">
        <v>92</v>
      </c>
      <c r="C65" s="3">
        <v>0</v>
      </c>
      <c r="D65" s="3">
        <v>0</v>
      </c>
      <c r="E65" s="38">
        <v>0</v>
      </c>
      <c r="F65" s="3">
        <v>0</v>
      </c>
      <c r="G65" s="3">
        <v>2</v>
      </c>
      <c r="H65" s="3">
        <v>0</v>
      </c>
      <c r="I65" s="38">
        <v>0</v>
      </c>
      <c r="J65" s="3">
        <v>0</v>
      </c>
      <c r="K65" s="38">
        <v>1</v>
      </c>
      <c r="L65" s="3">
        <v>1</v>
      </c>
      <c r="M65" s="3">
        <v>0</v>
      </c>
      <c r="N65" s="38">
        <v>0</v>
      </c>
      <c r="O65" s="6">
        <f t="shared" si="4"/>
        <v>4</v>
      </c>
    </row>
    <row r="66" spans="1:15" ht="33" customHeight="1" x14ac:dyDescent="0.25">
      <c r="A66" s="36">
        <f t="shared" si="14"/>
        <v>11.499999999999998</v>
      </c>
      <c r="B66" s="11" t="s">
        <v>93</v>
      </c>
      <c r="C66" s="3">
        <v>1</v>
      </c>
      <c r="D66" s="3">
        <v>1</v>
      </c>
      <c r="E66" s="38">
        <v>1</v>
      </c>
      <c r="F66" s="3">
        <v>0</v>
      </c>
      <c r="G66" s="3">
        <v>2</v>
      </c>
      <c r="H66" s="3">
        <v>3</v>
      </c>
      <c r="I66" s="38">
        <v>0</v>
      </c>
      <c r="J66" s="3">
        <v>0</v>
      </c>
      <c r="K66" s="38">
        <v>2</v>
      </c>
      <c r="L66" s="3">
        <v>0</v>
      </c>
      <c r="M66" s="3">
        <v>4</v>
      </c>
      <c r="N66" s="38">
        <v>4</v>
      </c>
      <c r="O66" s="6">
        <f t="shared" si="4"/>
        <v>18</v>
      </c>
    </row>
    <row r="67" spans="1:15" ht="33" customHeight="1" x14ac:dyDescent="0.25">
      <c r="A67" s="36">
        <f t="shared" si="14"/>
        <v>11.599999999999998</v>
      </c>
      <c r="B67" s="11" t="s">
        <v>94</v>
      </c>
      <c r="C67" s="3">
        <v>1</v>
      </c>
      <c r="D67" s="3">
        <v>3</v>
      </c>
      <c r="E67" s="38">
        <v>3</v>
      </c>
      <c r="F67" s="3">
        <v>2</v>
      </c>
      <c r="G67" s="3">
        <v>7</v>
      </c>
      <c r="H67" s="3">
        <v>1</v>
      </c>
      <c r="I67" s="38">
        <v>3</v>
      </c>
      <c r="J67" s="3">
        <v>10</v>
      </c>
      <c r="K67" s="38">
        <v>7</v>
      </c>
      <c r="L67" s="3">
        <v>3</v>
      </c>
      <c r="M67" s="3">
        <v>7</v>
      </c>
      <c r="N67" s="38">
        <v>13</v>
      </c>
      <c r="O67" s="6">
        <f t="shared" si="4"/>
        <v>60</v>
      </c>
    </row>
    <row r="68" spans="1:15" ht="27" customHeight="1" x14ac:dyDescent="0.25">
      <c r="A68" s="36">
        <f t="shared" si="14"/>
        <v>11.699999999999998</v>
      </c>
      <c r="B68" s="11" t="s">
        <v>95</v>
      </c>
      <c r="C68" s="3">
        <v>3</v>
      </c>
      <c r="D68" s="3">
        <v>13</v>
      </c>
      <c r="E68" s="38">
        <v>9</v>
      </c>
      <c r="F68" s="3">
        <v>7</v>
      </c>
      <c r="G68" s="3">
        <v>3</v>
      </c>
      <c r="H68" s="3">
        <v>9</v>
      </c>
      <c r="I68" s="38">
        <v>7</v>
      </c>
      <c r="J68" s="3">
        <v>21</v>
      </c>
      <c r="K68" s="38">
        <v>23</v>
      </c>
      <c r="L68" s="3">
        <v>15</v>
      </c>
      <c r="M68" s="3">
        <v>46</v>
      </c>
      <c r="N68" s="38">
        <v>16</v>
      </c>
      <c r="O68" s="6">
        <f t="shared" si="4"/>
        <v>172</v>
      </c>
    </row>
    <row r="69" spans="1:15" ht="27" customHeight="1" x14ac:dyDescent="0.25">
      <c r="A69" s="36">
        <f t="shared" si="14"/>
        <v>11.799999999999997</v>
      </c>
      <c r="B69" s="11" t="s">
        <v>96</v>
      </c>
      <c r="C69" s="3">
        <v>1</v>
      </c>
      <c r="D69" s="3">
        <v>2</v>
      </c>
      <c r="E69" s="38">
        <v>3</v>
      </c>
      <c r="F69" s="3">
        <v>4</v>
      </c>
      <c r="G69" s="3">
        <v>2</v>
      </c>
      <c r="H69" s="3">
        <v>7</v>
      </c>
      <c r="I69" s="38">
        <v>1</v>
      </c>
      <c r="J69" s="3">
        <v>16</v>
      </c>
      <c r="K69" s="38">
        <v>10</v>
      </c>
      <c r="L69" s="3">
        <v>7</v>
      </c>
      <c r="M69" s="3">
        <v>9</v>
      </c>
      <c r="N69" s="38">
        <v>11</v>
      </c>
      <c r="O69" s="6">
        <f t="shared" si="4"/>
        <v>73</v>
      </c>
    </row>
    <row r="70" spans="1:15" ht="27" customHeight="1" x14ac:dyDescent="0.25">
      <c r="A70" s="36">
        <f t="shared" si="14"/>
        <v>11.899999999999997</v>
      </c>
      <c r="B70" s="11" t="s">
        <v>97</v>
      </c>
      <c r="C70" s="3">
        <v>4</v>
      </c>
      <c r="D70" s="3">
        <v>3</v>
      </c>
      <c r="E70" s="38">
        <v>1</v>
      </c>
      <c r="F70" s="3">
        <v>1</v>
      </c>
      <c r="G70" s="3">
        <v>4</v>
      </c>
      <c r="H70" s="3">
        <v>5</v>
      </c>
      <c r="I70" s="38">
        <v>4</v>
      </c>
      <c r="J70" s="3">
        <v>4</v>
      </c>
      <c r="K70" s="38">
        <v>2</v>
      </c>
      <c r="L70" s="3">
        <v>1</v>
      </c>
      <c r="M70" s="3">
        <v>1</v>
      </c>
      <c r="N70" s="38">
        <v>2</v>
      </c>
      <c r="O70" s="6">
        <f t="shared" ref="O70:O121" si="15">SUM(C70:N70)</f>
        <v>32</v>
      </c>
    </row>
    <row r="71" spans="1:15" ht="27" customHeight="1" x14ac:dyDescent="0.25">
      <c r="A71" s="14">
        <v>11.1</v>
      </c>
      <c r="B71" s="11" t="s">
        <v>98</v>
      </c>
      <c r="C71" s="3">
        <v>27</v>
      </c>
      <c r="D71" s="3">
        <v>9</v>
      </c>
      <c r="E71" s="38">
        <v>20</v>
      </c>
      <c r="F71" s="3">
        <v>20</v>
      </c>
      <c r="G71" s="3">
        <v>31</v>
      </c>
      <c r="H71" s="3">
        <v>15</v>
      </c>
      <c r="I71" s="38">
        <v>17</v>
      </c>
      <c r="J71" s="3">
        <v>32</v>
      </c>
      <c r="K71" s="38">
        <v>24</v>
      </c>
      <c r="L71" s="3">
        <v>32</v>
      </c>
      <c r="M71" s="3">
        <v>19</v>
      </c>
      <c r="N71" s="38">
        <v>7</v>
      </c>
      <c r="O71" s="6">
        <f t="shared" si="15"/>
        <v>253</v>
      </c>
    </row>
    <row r="72" spans="1:15" ht="27" customHeight="1" x14ac:dyDescent="0.25">
      <c r="A72" s="14">
        <v>11.11</v>
      </c>
      <c r="B72" s="11" t="s">
        <v>99</v>
      </c>
      <c r="C72" s="3">
        <v>0</v>
      </c>
      <c r="D72" s="3">
        <v>1</v>
      </c>
      <c r="E72" s="38">
        <v>0</v>
      </c>
      <c r="F72" s="3">
        <v>1</v>
      </c>
      <c r="G72" s="3">
        <v>4</v>
      </c>
      <c r="H72" s="3">
        <v>1</v>
      </c>
      <c r="I72" s="38">
        <v>1</v>
      </c>
      <c r="J72" s="3">
        <v>0</v>
      </c>
      <c r="K72" s="38">
        <v>1</v>
      </c>
      <c r="L72" s="3">
        <v>1</v>
      </c>
      <c r="M72" s="3">
        <v>1</v>
      </c>
      <c r="N72" s="38">
        <v>2</v>
      </c>
      <c r="O72" s="6">
        <f t="shared" si="15"/>
        <v>13</v>
      </c>
    </row>
    <row r="73" spans="1:15" ht="27" customHeight="1" x14ac:dyDescent="0.25">
      <c r="A73" s="14">
        <v>11.12</v>
      </c>
      <c r="B73" s="11" t="s">
        <v>100</v>
      </c>
      <c r="C73" s="3">
        <v>9</v>
      </c>
      <c r="D73" s="3">
        <v>1</v>
      </c>
      <c r="E73" s="38">
        <v>0</v>
      </c>
      <c r="F73" s="3">
        <v>5</v>
      </c>
      <c r="G73" s="3">
        <v>5</v>
      </c>
      <c r="H73" s="3">
        <v>1</v>
      </c>
      <c r="I73" s="38">
        <v>9</v>
      </c>
      <c r="J73" s="3">
        <v>7</v>
      </c>
      <c r="K73" s="38">
        <v>0</v>
      </c>
      <c r="L73" s="3">
        <v>0</v>
      </c>
      <c r="M73" s="3">
        <v>1</v>
      </c>
      <c r="N73" s="38">
        <v>4</v>
      </c>
      <c r="O73" s="6">
        <f t="shared" si="15"/>
        <v>42</v>
      </c>
    </row>
    <row r="74" spans="1:15" ht="27" customHeight="1" x14ac:dyDescent="0.25">
      <c r="A74" s="14">
        <v>11.13</v>
      </c>
      <c r="B74" s="11" t="s">
        <v>101</v>
      </c>
      <c r="C74" s="3">
        <v>2</v>
      </c>
      <c r="D74" s="3">
        <v>5</v>
      </c>
      <c r="E74" s="38">
        <v>7</v>
      </c>
      <c r="F74" s="3">
        <v>4</v>
      </c>
      <c r="G74" s="3">
        <v>14</v>
      </c>
      <c r="H74" s="3">
        <v>4</v>
      </c>
      <c r="I74" s="38">
        <v>6</v>
      </c>
      <c r="J74" s="3">
        <v>9</v>
      </c>
      <c r="K74" s="38">
        <v>6</v>
      </c>
      <c r="L74" s="3">
        <v>6</v>
      </c>
      <c r="M74" s="3">
        <v>11</v>
      </c>
      <c r="N74" s="38">
        <v>6</v>
      </c>
      <c r="O74" s="6">
        <f t="shared" si="15"/>
        <v>80</v>
      </c>
    </row>
    <row r="75" spans="1:15" ht="27" customHeight="1" x14ac:dyDescent="0.25">
      <c r="A75" s="14">
        <v>11.14</v>
      </c>
      <c r="B75" s="11" t="s">
        <v>102</v>
      </c>
      <c r="C75" s="3">
        <v>23</v>
      </c>
      <c r="D75" s="3">
        <v>19</v>
      </c>
      <c r="E75" s="38">
        <v>21</v>
      </c>
      <c r="F75" s="3">
        <v>19</v>
      </c>
      <c r="G75" s="3">
        <v>23</v>
      </c>
      <c r="H75" s="3">
        <v>23</v>
      </c>
      <c r="I75" s="38">
        <v>24</v>
      </c>
      <c r="J75" s="3">
        <v>68</v>
      </c>
      <c r="K75" s="38">
        <v>45</v>
      </c>
      <c r="L75" s="3">
        <v>66</v>
      </c>
      <c r="M75" s="3">
        <v>37</v>
      </c>
      <c r="N75" s="38">
        <v>30</v>
      </c>
      <c r="O75" s="6">
        <f t="shared" si="15"/>
        <v>398</v>
      </c>
    </row>
    <row r="76" spans="1:15" ht="27" customHeight="1" x14ac:dyDescent="0.25">
      <c r="A76" s="14">
        <v>11.15</v>
      </c>
      <c r="B76" s="11" t="s">
        <v>103</v>
      </c>
      <c r="C76" s="3">
        <v>2</v>
      </c>
      <c r="D76" s="3">
        <v>1</v>
      </c>
      <c r="E76" s="38">
        <v>1</v>
      </c>
      <c r="F76" s="3">
        <v>1</v>
      </c>
      <c r="G76" s="3">
        <v>2</v>
      </c>
      <c r="H76" s="3">
        <v>1</v>
      </c>
      <c r="I76" s="38">
        <v>0</v>
      </c>
      <c r="J76" s="3">
        <v>1</v>
      </c>
      <c r="K76" s="38">
        <v>3</v>
      </c>
      <c r="L76" s="3">
        <v>3</v>
      </c>
      <c r="M76" s="3">
        <v>0</v>
      </c>
      <c r="N76" s="38">
        <v>0</v>
      </c>
      <c r="O76" s="6">
        <f t="shared" si="15"/>
        <v>15</v>
      </c>
    </row>
    <row r="77" spans="1:15" ht="27" customHeight="1" x14ac:dyDescent="0.25">
      <c r="A77" s="14">
        <v>11.16</v>
      </c>
      <c r="B77" s="11" t="s">
        <v>104</v>
      </c>
      <c r="C77" s="3">
        <v>12</v>
      </c>
      <c r="D77" s="3">
        <v>9</v>
      </c>
      <c r="E77" s="38">
        <v>18</v>
      </c>
      <c r="F77" s="3">
        <v>11</v>
      </c>
      <c r="G77" s="3">
        <v>17</v>
      </c>
      <c r="H77" s="3">
        <v>12</v>
      </c>
      <c r="I77" s="38">
        <v>10</v>
      </c>
      <c r="J77" s="3">
        <v>23</v>
      </c>
      <c r="K77" s="38">
        <v>32</v>
      </c>
      <c r="L77" s="3">
        <v>21</v>
      </c>
      <c r="M77" s="3">
        <v>15</v>
      </c>
      <c r="N77" s="38">
        <v>15</v>
      </c>
      <c r="O77" s="6">
        <f t="shared" si="15"/>
        <v>195</v>
      </c>
    </row>
    <row r="78" spans="1:15" ht="27" customHeight="1" x14ac:dyDescent="0.25">
      <c r="A78" s="14">
        <f t="shared" ref="A78:A93" si="16">+A77+0.01</f>
        <v>11.17</v>
      </c>
      <c r="B78" s="11" t="s">
        <v>105</v>
      </c>
      <c r="C78" s="3">
        <v>1</v>
      </c>
      <c r="D78" s="3">
        <v>0</v>
      </c>
      <c r="E78" s="38">
        <v>0</v>
      </c>
      <c r="F78" s="3">
        <v>0</v>
      </c>
      <c r="G78" s="3">
        <v>0</v>
      </c>
      <c r="H78" s="3">
        <v>0</v>
      </c>
      <c r="I78" s="38">
        <v>1</v>
      </c>
      <c r="J78" s="3">
        <v>0</v>
      </c>
      <c r="K78" s="38">
        <v>0</v>
      </c>
      <c r="L78" s="3">
        <v>1</v>
      </c>
      <c r="M78" s="3">
        <v>0</v>
      </c>
      <c r="N78" s="38">
        <v>0</v>
      </c>
      <c r="O78" s="6">
        <f t="shared" si="15"/>
        <v>3</v>
      </c>
    </row>
    <row r="79" spans="1:15" ht="27" customHeight="1" x14ac:dyDescent="0.25">
      <c r="A79" s="14">
        <f t="shared" si="16"/>
        <v>11.18</v>
      </c>
      <c r="B79" s="11" t="s">
        <v>106</v>
      </c>
      <c r="C79" s="3">
        <v>1</v>
      </c>
      <c r="D79" s="3">
        <v>1</v>
      </c>
      <c r="E79" s="38">
        <v>2</v>
      </c>
      <c r="F79" s="3">
        <v>0</v>
      </c>
      <c r="G79" s="3">
        <v>4</v>
      </c>
      <c r="H79" s="3">
        <v>1</v>
      </c>
      <c r="I79" s="38">
        <v>1</v>
      </c>
      <c r="J79" s="3">
        <v>1</v>
      </c>
      <c r="K79" s="38">
        <v>0</v>
      </c>
      <c r="L79" s="3">
        <v>4</v>
      </c>
      <c r="M79" s="3">
        <v>3</v>
      </c>
      <c r="N79" s="38">
        <v>1</v>
      </c>
      <c r="O79" s="6">
        <f t="shared" si="15"/>
        <v>19</v>
      </c>
    </row>
    <row r="80" spans="1:15" ht="27" customHeight="1" x14ac:dyDescent="0.25">
      <c r="A80" s="14">
        <f t="shared" si="16"/>
        <v>11.19</v>
      </c>
      <c r="B80" s="11" t="s">
        <v>107</v>
      </c>
      <c r="C80" s="3">
        <v>23</v>
      </c>
      <c r="D80" s="3">
        <v>23</v>
      </c>
      <c r="E80" s="38">
        <v>34</v>
      </c>
      <c r="F80" s="3">
        <v>18</v>
      </c>
      <c r="G80" s="3">
        <v>23</v>
      </c>
      <c r="H80" s="3">
        <v>16</v>
      </c>
      <c r="I80" s="38">
        <v>13</v>
      </c>
      <c r="J80" s="3">
        <v>33</v>
      </c>
      <c r="K80" s="38">
        <v>28</v>
      </c>
      <c r="L80" s="3">
        <v>14</v>
      </c>
      <c r="M80" s="3">
        <v>12</v>
      </c>
      <c r="N80" s="38">
        <v>27</v>
      </c>
      <c r="O80" s="6">
        <f t="shared" si="15"/>
        <v>264</v>
      </c>
    </row>
    <row r="81" spans="1:15" ht="33" customHeight="1" x14ac:dyDescent="0.25">
      <c r="A81" s="14">
        <f t="shared" si="16"/>
        <v>11.2</v>
      </c>
      <c r="B81" s="11" t="s">
        <v>108</v>
      </c>
      <c r="C81" s="3">
        <v>2</v>
      </c>
      <c r="D81" s="3">
        <v>1</v>
      </c>
      <c r="E81" s="38">
        <v>0</v>
      </c>
      <c r="F81" s="3">
        <v>0</v>
      </c>
      <c r="G81" s="3">
        <v>3</v>
      </c>
      <c r="H81" s="3">
        <v>2</v>
      </c>
      <c r="I81" s="38">
        <v>2</v>
      </c>
      <c r="J81" s="3">
        <v>0</v>
      </c>
      <c r="K81" s="38">
        <v>0</v>
      </c>
      <c r="L81" s="3">
        <v>4</v>
      </c>
      <c r="M81" s="3">
        <v>1</v>
      </c>
      <c r="N81" s="38">
        <v>1</v>
      </c>
      <c r="O81" s="6">
        <f t="shared" si="15"/>
        <v>16</v>
      </c>
    </row>
    <row r="82" spans="1:15" ht="28.5" customHeight="1" x14ac:dyDescent="0.25">
      <c r="A82" s="14">
        <f t="shared" si="16"/>
        <v>11.209999999999999</v>
      </c>
      <c r="B82" s="11" t="s">
        <v>109</v>
      </c>
      <c r="C82" s="3">
        <v>0</v>
      </c>
      <c r="D82" s="3">
        <v>0</v>
      </c>
      <c r="E82" s="38">
        <v>0</v>
      </c>
      <c r="F82" s="3">
        <v>1</v>
      </c>
      <c r="G82" s="3">
        <v>0</v>
      </c>
      <c r="H82" s="3">
        <v>0</v>
      </c>
      <c r="I82" s="38">
        <v>0</v>
      </c>
      <c r="J82" s="3">
        <v>0</v>
      </c>
      <c r="K82" s="38">
        <v>0</v>
      </c>
      <c r="L82" s="3">
        <v>0</v>
      </c>
      <c r="M82" s="3">
        <v>0</v>
      </c>
      <c r="N82" s="38">
        <v>0</v>
      </c>
      <c r="O82" s="6">
        <f t="shared" si="15"/>
        <v>1</v>
      </c>
    </row>
    <row r="83" spans="1:15" ht="28.5" customHeight="1" x14ac:dyDescent="0.25">
      <c r="A83" s="14">
        <f t="shared" si="16"/>
        <v>11.219999999999999</v>
      </c>
      <c r="B83" s="11" t="s">
        <v>110</v>
      </c>
      <c r="C83" s="3">
        <v>0</v>
      </c>
      <c r="D83" s="3">
        <v>0</v>
      </c>
      <c r="E83" s="38">
        <v>2</v>
      </c>
      <c r="F83" s="3">
        <v>0</v>
      </c>
      <c r="G83" s="3">
        <v>0</v>
      </c>
      <c r="H83" s="3">
        <v>0</v>
      </c>
      <c r="I83" s="38">
        <v>0</v>
      </c>
      <c r="J83" s="3">
        <v>0</v>
      </c>
      <c r="K83" s="38">
        <v>2</v>
      </c>
      <c r="L83" s="3">
        <v>0</v>
      </c>
      <c r="M83" s="3">
        <v>0</v>
      </c>
      <c r="N83" s="38">
        <v>4</v>
      </c>
      <c r="O83" s="6">
        <f t="shared" si="15"/>
        <v>8</v>
      </c>
    </row>
    <row r="84" spans="1:15" ht="28.5" customHeight="1" x14ac:dyDescent="0.25">
      <c r="A84" s="14">
        <f t="shared" si="16"/>
        <v>11.229999999999999</v>
      </c>
      <c r="B84" s="11" t="s">
        <v>111</v>
      </c>
      <c r="C84" s="3">
        <v>1</v>
      </c>
      <c r="D84" s="3">
        <v>2</v>
      </c>
      <c r="E84" s="38">
        <v>1</v>
      </c>
      <c r="F84" s="3">
        <v>2</v>
      </c>
      <c r="G84" s="3">
        <v>1</v>
      </c>
      <c r="H84" s="3">
        <v>1</v>
      </c>
      <c r="I84" s="38">
        <v>0</v>
      </c>
      <c r="J84" s="3">
        <v>0</v>
      </c>
      <c r="K84" s="38">
        <v>0</v>
      </c>
      <c r="L84" s="3">
        <v>0</v>
      </c>
      <c r="M84" s="3">
        <v>2</v>
      </c>
      <c r="N84" s="38">
        <v>0</v>
      </c>
      <c r="O84" s="6">
        <f t="shared" si="15"/>
        <v>10</v>
      </c>
    </row>
    <row r="85" spans="1:15" ht="28.5" customHeight="1" x14ac:dyDescent="0.25">
      <c r="A85" s="14">
        <f t="shared" si="16"/>
        <v>11.239999999999998</v>
      </c>
      <c r="B85" s="11" t="s">
        <v>112</v>
      </c>
      <c r="C85" s="3">
        <v>0</v>
      </c>
      <c r="D85" s="3">
        <v>0</v>
      </c>
      <c r="E85" s="38">
        <v>0</v>
      </c>
      <c r="F85" s="3">
        <v>0</v>
      </c>
      <c r="G85" s="3">
        <v>1</v>
      </c>
      <c r="H85" s="3">
        <v>1</v>
      </c>
      <c r="I85" s="38">
        <v>0</v>
      </c>
      <c r="J85" s="3">
        <v>0</v>
      </c>
      <c r="K85" s="38">
        <v>0</v>
      </c>
      <c r="L85" s="3">
        <v>0</v>
      </c>
      <c r="M85" s="3">
        <v>1</v>
      </c>
      <c r="N85" s="38">
        <v>0</v>
      </c>
      <c r="O85" s="6">
        <f t="shared" si="15"/>
        <v>3</v>
      </c>
    </row>
    <row r="86" spans="1:15" ht="33" customHeight="1" x14ac:dyDescent="0.25">
      <c r="A86" s="14">
        <f t="shared" si="16"/>
        <v>11.249999999999998</v>
      </c>
      <c r="B86" s="11" t="s">
        <v>113</v>
      </c>
      <c r="C86" s="3">
        <v>8</v>
      </c>
      <c r="D86" s="3">
        <v>18</v>
      </c>
      <c r="E86" s="38">
        <v>15</v>
      </c>
      <c r="F86" s="3">
        <v>33</v>
      </c>
      <c r="G86" s="3">
        <v>34</v>
      </c>
      <c r="H86" s="3">
        <v>29</v>
      </c>
      <c r="I86" s="38">
        <v>24</v>
      </c>
      <c r="J86" s="3">
        <v>38</v>
      </c>
      <c r="K86" s="38">
        <v>40</v>
      </c>
      <c r="L86" s="3">
        <v>36</v>
      </c>
      <c r="M86" s="3">
        <v>25</v>
      </c>
      <c r="N86" s="38">
        <v>24</v>
      </c>
      <c r="O86" s="6">
        <f t="shared" si="15"/>
        <v>324</v>
      </c>
    </row>
    <row r="87" spans="1:15" ht="28.5" customHeight="1" x14ac:dyDescent="0.25">
      <c r="A87" s="14">
        <f t="shared" si="16"/>
        <v>11.259999999999998</v>
      </c>
      <c r="B87" s="11" t="s">
        <v>114</v>
      </c>
      <c r="C87" s="3">
        <v>0</v>
      </c>
      <c r="D87" s="3">
        <v>0</v>
      </c>
      <c r="E87" s="38">
        <v>0</v>
      </c>
      <c r="F87" s="3">
        <v>0</v>
      </c>
      <c r="G87" s="3">
        <v>0</v>
      </c>
      <c r="H87" s="3">
        <v>0</v>
      </c>
      <c r="I87" s="38">
        <v>0</v>
      </c>
      <c r="J87" s="3">
        <v>0</v>
      </c>
      <c r="K87" s="38">
        <v>0</v>
      </c>
      <c r="L87" s="3">
        <v>1</v>
      </c>
      <c r="M87" s="3">
        <v>0</v>
      </c>
      <c r="N87" s="38">
        <v>0</v>
      </c>
      <c r="O87" s="6">
        <f t="shared" si="15"/>
        <v>1</v>
      </c>
    </row>
    <row r="88" spans="1:15" ht="28.5" customHeight="1" x14ac:dyDescent="0.25">
      <c r="A88" s="14">
        <f t="shared" si="16"/>
        <v>11.269999999999998</v>
      </c>
      <c r="B88" s="11" t="s">
        <v>115</v>
      </c>
      <c r="C88" s="3">
        <v>0</v>
      </c>
      <c r="D88" s="3">
        <v>0</v>
      </c>
      <c r="E88" s="38">
        <v>0</v>
      </c>
      <c r="F88" s="3">
        <v>0</v>
      </c>
      <c r="G88" s="3">
        <v>0</v>
      </c>
      <c r="H88" s="3">
        <v>0</v>
      </c>
      <c r="I88" s="38">
        <v>0</v>
      </c>
      <c r="J88" s="3">
        <v>0</v>
      </c>
      <c r="K88" s="38">
        <v>0</v>
      </c>
      <c r="L88" s="3">
        <v>0</v>
      </c>
      <c r="M88" s="3">
        <v>0</v>
      </c>
      <c r="N88" s="38">
        <v>0</v>
      </c>
      <c r="O88" s="6">
        <f t="shared" si="15"/>
        <v>0</v>
      </c>
    </row>
    <row r="89" spans="1:15" ht="28.5" customHeight="1" x14ac:dyDescent="0.25">
      <c r="A89" s="14">
        <f t="shared" si="16"/>
        <v>11.279999999999998</v>
      </c>
      <c r="B89" s="11" t="s">
        <v>116</v>
      </c>
      <c r="C89" s="3">
        <v>0</v>
      </c>
      <c r="D89" s="3">
        <v>0</v>
      </c>
      <c r="E89" s="38">
        <v>0</v>
      </c>
      <c r="F89" s="3">
        <v>0</v>
      </c>
      <c r="G89" s="3">
        <v>0</v>
      </c>
      <c r="H89" s="3">
        <v>0</v>
      </c>
      <c r="I89" s="38">
        <v>0</v>
      </c>
      <c r="J89" s="3">
        <v>0</v>
      </c>
      <c r="K89" s="38">
        <v>1</v>
      </c>
      <c r="L89" s="3">
        <v>1</v>
      </c>
      <c r="M89" s="3">
        <v>0</v>
      </c>
      <c r="N89" s="38">
        <v>0</v>
      </c>
      <c r="O89" s="6">
        <f t="shared" si="15"/>
        <v>2</v>
      </c>
    </row>
    <row r="90" spans="1:15" ht="28.5" customHeight="1" x14ac:dyDescent="0.25">
      <c r="A90" s="14">
        <f t="shared" si="16"/>
        <v>11.289999999999997</v>
      </c>
      <c r="B90" s="11" t="s">
        <v>117</v>
      </c>
      <c r="C90" s="3">
        <v>0</v>
      </c>
      <c r="D90" s="3">
        <v>0</v>
      </c>
      <c r="E90" s="38">
        <v>0</v>
      </c>
      <c r="F90" s="3">
        <v>0</v>
      </c>
      <c r="G90" s="3">
        <v>0</v>
      </c>
      <c r="H90" s="3">
        <v>0</v>
      </c>
      <c r="I90" s="38">
        <v>0</v>
      </c>
      <c r="J90" s="3">
        <v>0</v>
      </c>
      <c r="K90" s="38">
        <v>0</v>
      </c>
      <c r="L90" s="3">
        <v>0</v>
      </c>
      <c r="M90" s="3">
        <v>0</v>
      </c>
      <c r="N90" s="38">
        <v>0</v>
      </c>
      <c r="O90" s="6">
        <f t="shared" si="15"/>
        <v>0</v>
      </c>
    </row>
    <row r="91" spans="1:15" ht="28.5" customHeight="1" x14ac:dyDescent="0.25">
      <c r="A91" s="14">
        <f t="shared" si="16"/>
        <v>11.299999999999997</v>
      </c>
      <c r="B91" s="11" t="s">
        <v>118</v>
      </c>
      <c r="C91" s="3">
        <v>0</v>
      </c>
      <c r="D91" s="3">
        <v>2</v>
      </c>
      <c r="E91" s="38">
        <v>0</v>
      </c>
      <c r="F91" s="3">
        <v>0</v>
      </c>
      <c r="G91" s="3">
        <v>0</v>
      </c>
      <c r="H91" s="3">
        <v>0</v>
      </c>
      <c r="I91" s="38">
        <v>0</v>
      </c>
      <c r="J91" s="3">
        <v>0</v>
      </c>
      <c r="K91" s="38">
        <v>0</v>
      </c>
      <c r="L91" s="3">
        <v>0</v>
      </c>
      <c r="M91" s="3">
        <v>0</v>
      </c>
      <c r="N91" s="38">
        <v>0</v>
      </c>
      <c r="O91" s="6">
        <f t="shared" si="15"/>
        <v>2</v>
      </c>
    </row>
    <row r="92" spans="1:15" ht="28.5" customHeight="1" x14ac:dyDescent="0.25">
      <c r="A92" s="14">
        <f t="shared" si="16"/>
        <v>11.309999999999997</v>
      </c>
      <c r="B92" s="11" t="s">
        <v>119</v>
      </c>
      <c r="C92" s="3">
        <v>3</v>
      </c>
      <c r="D92" s="24">
        <v>1</v>
      </c>
      <c r="E92" s="38">
        <v>5</v>
      </c>
      <c r="F92" s="3">
        <v>9</v>
      </c>
      <c r="G92" s="3">
        <v>12</v>
      </c>
      <c r="H92" s="3">
        <v>15</v>
      </c>
      <c r="I92" s="38">
        <v>6</v>
      </c>
      <c r="J92" s="3">
        <v>8</v>
      </c>
      <c r="K92" s="38">
        <v>11</v>
      </c>
      <c r="L92" s="3">
        <v>8</v>
      </c>
      <c r="M92" s="3">
        <v>10</v>
      </c>
      <c r="N92" s="38">
        <v>10</v>
      </c>
      <c r="O92" s="6">
        <f t="shared" si="15"/>
        <v>98</v>
      </c>
    </row>
    <row r="93" spans="1:15" ht="28.5" customHeight="1" x14ac:dyDescent="0.25">
      <c r="A93" s="18">
        <f t="shared" si="16"/>
        <v>11.319999999999997</v>
      </c>
      <c r="B93" s="17" t="s">
        <v>62</v>
      </c>
      <c r="C93" s="6">
        <v>127</v>
      </c>
      <c r="D93" s="6">
        <v>117</v>
      </c>
      <c r="E93" s="42">
        <v>20</v>
      </c>
      <c r="F93" s="6">
        <v>42</v>
      </c>
      <c r="G93" s="6">
        <v>46</v>
      </c>
      <c r="H93" s="6">
        <v>44</v>
      </c>
      <c r="I93" s="6">
        <v>30</v>
      </c>
      <c r="J93" s="6">
        <v>273</v>
      </c>
      <c r="K93" s="6">
        <f t="shared" ref="K93" si="17">SUM(K62:K92)</f>
        <v>243</v>
      </c>
      <c r="L93" s="6">
        <v>231</v>
      </c>
      <c r="M93" s="6">
        <v>209</v>
      </c>
      <c r="N93" s="6">
        <f t="shared" ref="N93" si="18">SUM(N62:N92)</f>
        <v>178</v>
      </c>
      <c r="O93" s="6">
        <f t="shared" si="15"/>
        <v>1560</v>
      </c>
    </row>
    <row r="94" spans="1:15" ht="33" customHeight="1" x14ac:dyDescent="0.25">
      <c r="A94" s="35">
        <f>+A61+1</f>
        <v>12</v>
      </c>
      <c r="B94" s="7" t="s">
        <v>120</v>
      </c>
      <c r="C94" s="7"/>
      <c r="D94" s="7"/>
      <c r="E94" s="39"/>
      <c r="F94" s="7"/>
      <c r="G94" s="7"/>
      <c r="H94" s="7"/>
      <c r="I94" s="39"/>
      <c r="J94" s="7"/>
      <c r="K94" s="39"/>
      <c r="L94" s="7"/>
      <c r="M94" s="7"/>
      <c r="N94" s="39"/>
      <c r="O94" s="7"/>
    </row>
    <row r="95" spans="1:15" ht="33" customHeight="1" x14ac:dyDescent="0.25">
      <c r="A95" s="36">
        <f>+A94+0.1</f>
        <v>12.1</v>
      </c>
      <c r="B95" s="11" t="s">
        <v>121</v>
      </c>
      <c r="C95" s="3">
        <v>9</v>
      </c>
      <c r="D95" s="3">
        <v>12</v>
      </c>
      <c r="E95" s="38">
        <v>15</v>
      </c>
      <c r="F95" s="3">
        <v>7</v>
      </c>
      <c r="G95" s="3">
        <v>14</v>
      </c>
      <c r="H95" s="3">
        <v>10</v>
      </c>
      <c r="I95" s="38">
        <v>15</v>
      </c>
      <c r="J95" s="3">
        <v>18</v>
      </c>
      <c r="K95" s="42">
        <v>11</v>
      </c>
      <c r="L95" s="3">
        <v>15</v>
      </c>
      <c r="M95" s="3">
        <v>12</v>
      </c>
      <c r="N95" s="38">
        <v>10</v>
      </c>
      <c r="O95" s="6">
        <f t="shared" si="15"/>
        <v>148</v>
      </c>
    </row>
    <row r="96" spans="1:15" ht="33" customHeight="1" x14ac:dyDescent="0.25">
      <c r="A96" s="36">
        <f t="shared" ref="A96:A98" si="19">+A95+0.1</f>
        <v>12.2</v>
      </c>
      <c r="B96" s="11" t="s">
        <v>122</v>
      </c>
      <c r="C96" s="3">
        <v>16</v>
      </c>
      <c r="D96" s="3">
        <v>20</v>
      </c>
      <c r="E96" s="38">
        <v>9</v>
      </c>
      <c r="F96" s="3">
        <v>25</v>
      </c>
      <c r="G96" s="3">
        <v>18</v>
      </c>
      <c r="H96" s="3">
        <v>38</v>
      </c>
      <c r="I96" s="38">
        <v>25</v>
      </c>
      <c r="J96" s="3">
        <v>20</v>
      </c>
      <c r="K96" s="42">
        <v>18</v>
      </c>
      <c r="L96" s="3">
        <v>31</v>
      </c>
      <c r="M96" s="3">
        <v>26</v>
      </c>
      <c r="N96" s="38">
        <v>21</v>
      </c>
      <c r="O96" s="6">
        <f t="shared" si="15"/>
        <v>267</v>
      </c>
    </row>
    <row r="97" spans="1:15" ht="33" customHeight="1" x14ac:dyDescent="0.25">
      <c r="A97" s="36">
        <f t="shared" si="19"/>
        <v>12.299999999999999</v>
      </c>
      <c r="B97" s="11" t="s">
        <v>123</v>
      </c>
      <c r="C97" s="3">
        <v>17</v>
      </c>
      <c r="D97" s="3">
        <v>2</v>
      </c>
      <c r="E97" s="38">
        <v>4</v>
      </c>
      <c r="F97" s="3">
        <v>3</v>
      </c>
      <c r="G97" s="3">
        <v>4</v>
      </c>
      <c r="H97" s="3">
        <v>2</v>
      </c>
      <c r="I97" s="38">
        <v>0</v>
      </c>
      <c r="J97" s="3">
        <v>33</v>
      </c>
      <c r="K97" s="42">
        <v>25</v>
      </c>
      <c r="L97" s="3">
        <v>2</v>
      </c>
      <c r="M97" s="3">
        <v>0</v>
      </c>
      <c r="N97" s="38">
        <v>4</v>
      </c>
      <c r="O97" s="6">
        <f t="shared" si="15"/>
        <v>96</v>
      </c>
    </row>
    <row r="98" spans="1:15" ht="33" customHeight="1" x14ac:dyDescent="0.25">
      <c r="A98" s="36">
        <f t="shared" si="19"/>
        <v>12.399999999999999</v>
      </c>
      <c r="B98" s="17" t="s">
        <v>62</v>
      </c>
      <c r="C98" s="6">
        <v>42</v>
      </c>
      <c r="D98" s="6">
        <v>34</v>
      </c>
      <c r="E98" s="6">
        <v>28</v>
      </c>
      <c r="F98" s="6">
        <v>35</v>
      </c>
      <c r="G98" s="6">
        <v>36</v>
      </c>
      <c r="H98" s="6">
        <v>50</v>
      </c>
      <c r="I98" s="6">
        <v>40</v>
      </c>
      <c r="J98" s="6">
        <v>71</v>
      </c>
      <c r="K98" s="6">
        <f t="shared" ref="K98" si="20">SUM(K95:K97)</f>
        <v>54</v>
      </c>
      <c r="L98" s="6">
        <v>48</v>
      </c>
      <c r="M98" s="6">
        <v>38</v>
      </c>
      <c r="N98" s="6">
        <f>SUM(N95:N97)</f>
        <v>35</v>
      </c>
      <c r="O98" s="6">
        <f t="shared" si="15"/>
        <v>511</v>
      </c>
    </row>
    <row r="99" spans="1:15" ht="33" customHeight="1" x14ac:dyDescent="0.25">
      <c r="A99" s="35">
        <f>+A94+1</f>
        <v>13</v>
      </c>
      <c r="B99" s="7" t="s">
        <v>124</v>
      </c>
      <c r="C99" s="7"/>
      <c r="D99" s="7"/>
      <c r="E99" s="39"/>
      <c r="F99" s="7"/>
      <c r="G99" s="7"/>
      <c r="H99" s="7"/>
      <c r="I99" s="39"/>
      <c r="J99" s="7"/>
      <c r="K99" s="39"/>
      <c r="L99" s="7"/>
      <c r="M99" s="7"/>
      <c r="N99" s="39"/>
      <c r="O99" s="7"/>
    </row>
    <row r="100" spans="1:15" ht="33" customHeight="1" x14ac:dyDescent="0.25">
      <c r="A100" s="36">
        <f>+A99+0.1</f>
        <v>13.1</v>
      </c>
      <c r="B100" s="11" t="s">
        <v>125</v>
      </c>
      <c r="C100" s="3">
        <v>19</v>
      </c>
      <c r="D100" s="3">
        <v>17</v>
      </c>
      <c r="E100" s="38">
        <v>26</v>
      </c>
      <c r="F100" s="3">
        <v>37</v>
      </c>
      <c r="G100" s="3">
        <v>18</v>
      </c>
      <c r="H100" s="3">
        <v>23</v>
      </c>
      <c r="I100" s="38">
        <v>16</v>
      </c>
      <c r="J100" s="3">
        <v>46</v>
      </c>
      <c r="K100" s="38">
        <v>24</v>
      </c>
      <c r="L100" s="3">
        <v>36</v>
      </c>
      <c r="M100" s="3">
        <v>45</v>
      </c>
      <c r="N100" s="38">
        <v>30</v>
      </c>
      <c r="O100" s="6">
        <f t="shared" si="15"/>
        <v>337</v>
      </c>
    </row>
    <row r="101" spans="1:15" ht="33" customHeight="1" x14ac:dyDescent="0.25">
      <c r="A101" s="36">
        <f t="shared" ref="A101:A106" si="21">+A100+0.1</f>
        <v>13.2</v>
      </c>
      <c r="B101" s="11" t="s">
        <v>126</v>
      </c>
      <c r="C101" s="3">
        <v>7</v>
      </c>
      <c r="D101" s="3">
        <v>4</v>
      </c>
      <c r="E101" s="38">
        <v>17</v>
      </c>
      <c r="F101" s="3">
        <v>11</v>
      </c>
      <c r="G101" s="3">
        <v>10</v>
      </c>
      <c r="H101" s="3">
        <v>12</v>
      </c>
      <c r="I101" s="38">
        <v>10</v>
      </c>
      <c r="J101" s="3">
        <v>21</v>
      </c>
      <c r="K101" s="38">
        <v>28</v>
      </c>
      <c r="L101" s="3">
        <v>42</v>
      </c>
      <c r="M101" s="3">
        <v>22</v>
      </c>
      <c r="N101" s="38">
        <v>10</v>
      </c>
      <c r="O101" s="6">
        <f t="shared" si="15"/>
        <v>194</v>
      </c>
    </row>
    <row r="102" spans="1:15" ht="33" customHeight="1" x14ac:dyDescent="0.25">
      <c r="A102" s="36">
        <f t="shared" si="21"/>
        <v>13.299999999999999</v>
      </c>
      <c r="B102" s="11" t="s">
        <v>127</v>
      </c>
      <c r="C102" s="3">
        <v>0</v>
      </c>
      <c r="D102" s="3">
        <v>0</v>
      </c>
      <c r="E102" s="38">
        <v>0</v>
      </c>
      <c r="F102" s="3">
        <v>0</v>
      </c>
      <c r="G102" s="3">
        <v>0</v>
      </c>
      <c r="H102" s="3">
        <v>0</v>
      </c>
      <c r="I102" s="38">
        <v>0</v>
      </c>
      <c r="J102" s="3">
        <v>0</v>
      </c>
      <c r="K102" s="38">
        <v>0</v>
      </c>
      <c r="L102" s="3">
        <v>0</v>
      </c>
      <c r="M102" s="3">
        <v>0</v>
      </c>
      <c r="N102" s="38">
        <v>0</v>
      </c>
      <c r="O102" s="6">
        <f t="shared" si="15"/>
        <v>0</v>
      </c>
    </row>
    <row r="103" spans="1:15" ht="33" customHeight="1" x14ac:dyDescent="0.25">
      <c r="A103" s="36">
        <f t="shared" si="21"/>
        <v>13.399999999999999</v>
      </c>
      <c r="B103" s="11" t="s">
        <v>128</v>
      </c>
      <c r="C103" s="3">
        <v>0</v>
      </c>
      <c r="D103" s="3">
        <v>0</v>
      </c>
      <c r="E103" s="38">
        <v>0</v>
      </c>
      <c r="F103" s="3">
        <v>87</v>
      </c>
      <c r="G103" s="3">
        <v>9</v>
      </c>
      <c r="H103" s="3">
        <v>0</v>
      </c>
      <c r="I103" s="38">
        <v>0</v>
      </c>
      <c r="J103" s="3">
        <v>0</v>
      </c>
      <c r="K103" s="38">
        <v>0</v>
      </c>
      <c r="L103" s="3">
        <v>15</v>
      </c>
      <c r="M103" s="3">
        <v>13</v>
      </c>
      <c r="N103" s="38">
        <v>0</v>
      </c>
      <c r="O103" s="6">
        <f t="shared" si="15"/>
        <v>124</v>
      </c>
    </row>
    <row r="104" spans="1:15" ht="33" customHeight="1" x14ac:dyDescent="0.25">
      <c r="A104" s="36">
        <f t="shared" si="21"/>
        <v>13.499999999999998</v>
      </c>
      <c r="B104" s="11" t="s">
        <v>129</v>
      </c>
      <c r="C104" s="3">
        <v>5</v>
      </c>
      <c r="D104" s="3">
        <v>0</v>
      </c>
      <c r="E104" s="38">
        <v>5</v>
      </c>
      <c r="F104" s="3">
        <v>1</v>
      </c>
      <c r="G104" s="3">
        <v>6</v>
      </c>
      <c r="H104" s="3">
        <v>1</v>
      </c>
      <c r="I104" s="38">
        <v>0</v>
      </c>
      <c r="J104" s="3">
        <v>0</v>
      </c>
      <c r="K104" s="38">
        <v>23</v>
      </c>
      <c r="L104" s="3">
        <v>0</v>
      </c>
      <c r="M104" s="3">
        <v>1</v>
      </c>
      <c r="N104" s="38">
        <v>0</v>
      </c>
      <c r="O104" s="6">
        <f t="shared" si="15"/>
        <v>42</v>
      </c>
    </row>
    <row r="105" spans="1:15" ht="33" customHeight="1" x14ac:dyDescent="0.25">
      <c r="A105" s="36">
        <f t="shared" si="21"/>
        <v>13.599999999999998</v>
      </c>
      <c r="B105" s="11" t="s">
        <v>130</v>
      </c>
      <c r="C105" s="3">
        <v>0</v>
      </c>
      <c r="D105" s="3">
        <v>0</v>
      </c>
      <c r="E105" s="38">
        <v>0</v>
      </c>
      <c r="F105" s="3">
        <v>0</v>
      </c>
      <c r="G105" s="3">
        <v>0</v>
      </c>
      <c r="H105" s="3">
        <v>0</v>
      </c>
      <c r="I105" s="38">
        <v>0</v>
      </c>
      <c r="J105" s="3">
        <v>0</v>
      </c>
      <c r="K105" s="38">
        <v>0</v>
      </c>
      <c r="L105" s="3">
        <v>0</v>
      </c>
      <c r="M105" s="3">
        <v>0</v>
      </c>
      <c r="N105" s="38">
        <v>0</v>
      </c>
      <c r="O105" s="6">
        <f t="shared" si="15"/>
        <v>0</v>
      </c>
    </row>
    <row r="106" spans="1:15" ht="33" customHeight="1" x14ac:dyDescent="0.25">
      <c r="A106" s="36">
        <f t="shared" si="21"/>
        <v>13.699999999999998</v>
      </c>
      <c r="B106" s="17" t="s">
        <v>62</v>
      </c>
      <c r="C106" s="6">
        <v>31</v>
      </c>
      <c r="D106" s="6">
        <v>21</v>
      </c>
      <c r="E106" s="42">
        <v>48</v>
      </c>
      <c r="F106" s="6">
        <v>136</v>
      </c>
      <c r="G106" s="6">
        <v>43</v>
      </c>
      <c r="H106" s="6">
        <v>36</v>
      </c>
      <c r="I106" s="6">
        <v>26</v>
      </c>
      <c r="J106" s="6">
        <v>67</v>
      </c>
      <c r="K106" s="6">
        <f t="shared" ref="K106" si="22">SUM(K100:K105)</f>
        <v>75</v>
      </c>
      <c r="L106" s="6">
        <v>93</v>
      </c>
      <c r="M106" s="6">
        <v>81</v>
      </c>
      <c r="N106" s="6">
        <f t="shared" ref="N106" si="23">SUM(N100:N105)</f>
        <v>40</v>
      </c>
      <c r="O106" s="6">
        <f t="shared" si="15"/>
        <v>697</v>
      </c>
    </row>
    <row r="107" spans="1:15" ht="33" customHeight="1" x14ac:dyDescent="0.25">
      <c r="A107" s="35">
        <f>+A99+1</f>
        <v>14</v>
      </c>
      <c r="B107" s="7" t="s">
        <v>131</v>
      </c>
      <c r="C107" s="7"/>
      <c r="D107" s="7"/>
      <c r="E107" s="39"/>
      <c r="F107" s="7"/>
      <c r="G107" s="7"/>
      <c r="H107" s="7"/>
      <c r="I107" s="39"/>
      <c r="J107" s="7"/>
      <c r="K107" s="39"/>
      <c r="L107" s="7"/>
      <c r="M107" s="7"/>
      <c r="N107" s="39"/>
      <c r="O107" s="7"/>
    </row>
    <row r="108" spans="1:15" ht="33" customHeight="1" x14ac:dyDescent="0.25">
      <c r="A108" s="36">
        <f>+A107+0.1</f>
        <v>14.1</v>
      </c>
      <c r="B108" s="11" t="s">
        <v>132</v>
      </c>
      <c r="C108" s="3">
        <v>1</v>
      </c>
      <c r="D108" s="3">
        <v>1</v>
      </c>
      <c r="E108" s="38">
        <v>4</v>
      </c>
      <c r="F108" s="3">
        <v>1</v>
      </c>
      <c r="G108" s="3">
        <v>2</v>
      </c>
      <c r="H108" s="3">
        <v>0</v>
      </c>
      <c r="I108" s="38">
        <v>0</v>
      </c>
      <c r="J108" s="3">
        <v>0</v>
      </c>
      <c r="K108" s="38">
        <v>12</v>
      </c>
      <c r="L108" s="3">
        <v>1</v>
      </c>
      <c r="M108" s="3">
        <v>1</v>
      </c>
      <c r="N108" s="38">
        <v>2</v>
      </c>
      <c r="O108" s="6">
        <f t="shared" si="15"/>
        <v>25</v>
      </c>
    </row>
    <row r="109" spans="1:15" ht="33" customHeight="1" x14ac:dyDescent="0.25">
      <c r="A109" s="36">
        <f t="shared" ref="A109:A116" si="24">+A108+0.1</f>
        <v>14.2</v>
      </c>
      <c r="B109" s="11" t="s">
        <v>133</v>
      </c>
      <c r="C109" s="3">
        <v>5</v>
      </c>
      <c r="D109" s="3">
        <v>0</v>
      </c>
      <c r="E109" s="38">
        <v>0</v>
      </c>
      <c r="F109" s="3">
        <v>0</v>
      </c>
      <c r="G109" s="3">
        <v>0</v>
      </c>
      <c r="H109" s="3">
        <v>0</v>
      </c>
      <c r="I109" s="38">
        <v>0</v>
      </c>
      <c r="J109" s="3">
        <v>0</v>
      </c>
      <c r="K109" s="38">
        <v>0</v>
      </c>
      <c r="L109" s="3">
        <v>0</v>
      </c>
      <c r="M109" s="3">
        <v>0</v>
      </c>
      <c r="N109" s="38">
        <v>16</v>
      </c>
      <c r="O109" s="6">
        <f t="shared" si="15"/>
        <v>21</v>
      </c>
    </row>
    <row r="110" spans="1:15" ht="33" customHeight="1" x14ac:dyDescent="0.25">
      <c r="A110" s="36">
        <f t="shared" si="24"/>
        <v>14.299999999999999</v>
      </c>
      <c r="B110" s="11" t="s">
        <v>134</v>
      </c>
      <c r="C110" s="3">
        <v>0</v>
      </c>
      <c r="D110" s="3">
        <v>0</v>
      </c>
      <c r="E110" s="38">
        <v>0</v>
      </c>
      <c r="F110" s="3">
        <v>0</v>
      </c>
      <c r="G110" s="3">
        <v>0</v>
      </c>
      <c r="H110" s="3">
        <v>0</v>
      </c>
      <c r="I110" s="38">
        <v>0</v>
      </c>
      <c r="J110" s="3">
        <v>0</v>
      </c>
      <c r="K110" s="38">
        <v>0</v>
      </c>
      <c r="L110" s="3">
        <v>0</v>
      </c>
      <c r="M110" s="3">
        <v>0</v>
      </c>
      <c r="N110" s="38">
        <v>0</v>
      </c>
      <c r="O110" s="6">
        <f t="shared" si="15"/>
        <v>0</v>
      </c>
    </row>
    <row r="111" spans="1:15" ht="33" customHeight="1" x14ac:dyDescent="0.25">
      <c r="A111" s="36">
        <f t="shared" si="24"/>
        <v>14.399999999999999</v>
      </c>
      <c r="B111" s="11" t="s">
        <v>135</v>
      </c>
      <c r="C111" s="3">
        <v>0</v>
      </c>
      <c r="D111" s="3">
        <v>0</v>
      </c>
      <c r="E111" s="38">
        <v>0</v>
      </c>
      <c r="F111" s="3">
        <v>0</v>
      </c>
      <c r="G111" s="3">
        <v>0</v>
      </c>
      <c r="H111" s="3">
        <v>0</v>
      </c>
      <c r="I111" s="38">
        <v>0</v>
      </c>
      <c r="J111" s="3">
        <v>0</v>
      </c>
      <c r="K111" s="38">
        <v>1</v>
      </c>
      <c r="L111" s="3">
        <v>0</v>
      </c>
      <c r="M111" s="3">
        <v>0</v>
      </c>
      <c r="N111" s="38">
        <v>0</v>
      </c>
      <c r="O111" s="6">
        <f t="shared" si="15"/>
        <v>1</v>
      </c>
    </row>
    <row r="112" spans="1:15" ht="33" customHeight="1" x14ac:dyDescent="0.25">
      <c r="A112" s="36">
        <f t="shared" si="24"/>
        <v>14.499999999999998</v>
      </c>
      <c r="B112" s="11" t="s">
        <v>136</v>
      </c>
      <c r="C112" s="3">
        <v>0</v>
      </c>
      <c r="D112" s="3">
        <v>0</v>
      </c>
      <c r="E112" s="38">
        <v>0</v>
      </c>
      <c r="F112" s="3">
        <v>0</v>
      </c>
      <c r="G112" s="3">
        <v>0</v>
      </c>
      <c r="H112" s="3">
        <v>0</v>
      </c>
      <c r="I112" s="38">
        <v>0</v>
      </c>
      <c r="J112" s="3">
        <v>0</v>
      </c>
      <c r="K112" s="38">
        <v>0</v>
      </c>
      <c r="L112" s="3">
        <v>0</v>
      </c>
      <c r="M112" s="3">
        <v>0</v>
      </c>
      <c r="N112" s="38">
        <v>0</v>
      </c>
      <c r="O112" s="6">
        <f t="shared" si="15"/>
        <v>0</v>
      </c>
    </row>
    <row r="113" spans="1:15" ht="33" customHeight="1" x14ac:dyDescent="0.25">
      <c r="A113" s="36">
        <f t="shared" si="24"/>
        <v>14.599999999999998</v>
      </c>
      <c r="B113" s="11" t="s">
        <v>137</v>
      </c>
      <c r="C113" s="3">
        <v>0</v>
      </c>
      <c r="D113" s="3">
        <v>0</v>
      </c>
      <c r="E113" s="38">
        <v>0</v>
      </c>
      <c r="F113" s="3">
        <v>0</v>
      </c>
      <c r="G113" s="3">
        <v>0</v>
      </c>
      <c r="H113" s="3">
        <v>0</v>
      </c>
      <c r="I113" s="38">
        <v>0</v>
      </c>
      <c r="J113" s="3">
        <v>0</v>
      </c>
      <c r="K113" s="38">
        <v>0</v>
      </c>
      <c r="L113" s="3">
        <v>0</v>
      </c>
      <c r="M113" s="3">
        <v>0</v>
      </c>
      <c r="N113" s="38">
        <v>0</v>
      </c>
      <c r="O113" s="6">
        <f t="shared" si="15"/>
        <v>0</v>
      </c>
    </row>
    <row r="114" spans="1:15" ht="33" customHeight="1" x14ac:dyDescent="0.25">
      <c r="A114" s="36">
        <f t="shared" si="24"/>
        <v>14.699999999999998</v>
      </c>
      <c r="B114" s="11" t="s">
        <v>138</v>
      </c>
      <c r="C114" s="24">
        <v>0</v>
      </c>
      <c r="D114" s="24"/>
      <c r="E114" s="23"/>
      <c r="F114" s="23"/>
      <c r="G114" s="23"/>
      <c r="H114" s="23"/>
      <c r="I114" s="23"/>
      <c r="J114" s="23"/>
      <c r="K114" s="38"/>
      <c r="L114" s="3"/>
      <c r="M114" s="3"/>
      <c r="N114" s="38"/>
      <c r="O114" s="6">
        <f t="shared" si="15"/>
        <v>0</v>
      </c>
    </row>
    <row r="115" spans="1:15" ht="33" customHeight="1" x14ac:dyDescent="0.25">
      <c r="A115" s="36">
        <f t="shared" si="24"/>
        <v>14.799999999999997</v>
      </c>
      <c r="B115" s="11" t="s">
        <v>139</v>
      </c>
      <c r="C115" s="24">
        <v>522</v>
      </c>
      <c r="D115" s="24">
        <v>2</v>
      </c>
      <c r="E115" s="38">
        <v>0</v>
      </c>
      <c r="F115" s="3">
        <v>0</v>
      </c>
      <c r="G115" s="3">
        <v>2</v>
      </c>
      <c r="H115" s="3">
        <v>0</v>
      </c>
      <c r="I115" s="38">
        <v>0</v>
      </c>
      <c r="J115" s="3">
        <v>0</v>
      </c>
      <c r="K115" s="38">
        <v>0</v>
      </c>
      <c r="L115" s="3">
        <v>0</v>
      </c>
      <c r="M115" s="3">
        <v>2</v>
      </c>
      <c r="N115" s="38">
        <v>5</v>
      </c>
      <c r="O115" s="6">
        <f t="shared" si="15"/>
        <v>533</v>
      </c>
    </row>
    <row r="116" spans="1:15" ht="33" customHeight="1" x14ac:dyDescent="0.25">
      <c r="A116" s="36">
        <f t="shared" si="24"/>
        <v>14.899999999999997</v>
      </c>
      <c r="B116" s="11" t="s">
        <v>140</v>
      </c>
      <c r="C116" s="24">
        <v>18</v>
      </c>
      <c r="D116" s="24">
        <v>0</v>
      </c>
      <c r="E116" s="38">
        <v>0</v>
      </c>
      <c r="F116" s="3">
        <v>0</v>
      </c>
      <c r="G116" s="3">
        <v>0</v>
      </c>
      <c r="H116" s="3">
        <v>0</v>
      </c>
      <c r="I116" s="38">
        <v>0</v>
      </c>
      <c r="J116" s="3">
        <v>0</v>
      </c>
      <c r="K116" s="38">
        <v>0</v>
      </c>
      <c r="L116" s="3">
        <v>0</v>
      </c>
      <c r="M116" s="3">
        <v>0</v>
      </c>
      <c r="N116" s="38">
        <v>0</v>
      </c>
      <c r="O116" s="6">
        <f t="shared" si="15"/>
        <v>18</v>
      </c>
    </row>
    <row r="117" spans="1:15" ht="33" customHeight="1" x14ac:dyDescent="0.25">
      <c r="A117" s="14">
        <v>14.1</v>
      </c>
      <c r="B117" s="11" t="s">
        <v>141</v>
      </c>
      <c r="C117" s="24">
        <v>355</v>
      </c>
      <c r="D117" s="24">
        <v>0</v>
      </c>
      <c r="E117" s="38">
        <v>0</v>
      </c>
      <c r="F117" s="3">
        <v>0</v>
      </c>
      <c r="G117" s="3">
        <v>0</v>
      </c>
      <c r="H117" s="3">
        <v>0</v>
      </c>
      <c r="I117" s="38">
        <v>0</v>
      </c>
      <c r="J117" s="3">
        <v>0</v>
      </c>
      <c r="K117" s="38">
        <v>0</v>
      </c>
      <c r="L117" s="3">
        <v>0</v>
      </c>
      <c r="M117" s="3">
        <v>0</v>
      </c>
      <c r="N117" s="38">
        <v>0</v>
      </c>
      <c r="O117" s="6">
        <f t="shared" si="15"/>
        <v>355</v>
      </c>
    </row>
    <row r="118" spans="1:15" ht="33" customHeight="1" x14ac:dyDescent="0.25">
      <c r="A118" s="35">
        <f>+A107+1</f>
        <v>15</v>
      </c>
      <c r="B118" s="7" t="s">
        <v>142</v>
      </c>
      <c r="C118" s="7"/>
      <c r="D118" s="7"/>
      <c r="E118" s="39"/>
      <c r="F118" s="7"/>
      <c r="G118" s="7"/>
      <c r="H118" s="7"/>
      <c r="I118" s="39"/>
      <c r="J118" s="7"/>
      <c r="K118" s="39"/>
      <c r="L118" s="7"/>
      <c r="M118" s="7"/>
      <c r="N118" s="39"/>
      <c r="O118" s="7"/>
    </row>
    <row r="119" spans="1:15" ht="33" customHeight="1" x14ac:dyDescent="0.25">
      <c r="A119" s="36">
        <f>+A118+0.1</f>
        <v>15.1</v>
      </c>
      <c r="B119" s="11" t="s">
        <v>143</v>
      </c>
      <c r="C119" s="3">
        <v>0</v>
      </c>
      <c r="D119" s="3">
        <v>0</v>
      </c>
      <c r="E119" s="38">
        <v>0</v>
      </c>
      <c r="F119" s="3">
        <v>0</v>
      </c>
      <c r="G119" s="3">
        <v>0</v>
      </c>
      <c r="H119" s="3">
        <v>0</v>
      </c>
      <c r="I119" s="38">
        <v>0</v>
      </c>
      <c r="J119" s="3">
        <v>0</v>
      </c>
      <c r="K119" s="38">
        <v>0</v>
      </c>
      <c r="L119" s="3">
        <v>0</v>
      </c>
      <c r="M119" s="3">
        <v>0</v>
      </c>
      <c r="N119" s="38">
        <v>0</v>
      </c>
      <c r="O119" s="6">
        <f t="shared" si="15"/>
        <v>0</v>
      </c>
    </row>
    <row r="120" spans="1:15" ht="33" customHeight="1" x14ac:dyDescent="0.25">
      <c r="A120" s="36">
        <f t="shared" ref="A120:A122" si="25">+A119+0.1</f>
        <v>15.2</v>
      </c>
      <c r="B120" s="11" t="s">
        <v>144</v>
      </c>
      <c r="C120" s="3">
        <v>0</v>
      </c>
      <c r="D120" s="3">
        <v>0</v>
      </c>
      <c r="E120" s="38">
        <v>0</v>
      </c>
      <c r="F120" s="3">
        <v>0</v>
      </c>
      <c r="G120" s="3">
        <v>0</v>
      </c>
      <c r="H120" s="3">
        <v>0</v>
      </c>
      <c r="I120" s="38">
        <v>0</v>
      </c>
      <c r="J120" s="3">
        <v>0</v>
      </c>
      <c r="K120" s="38">
        <v>0</v>
      </c>
      <c r="L120" s="3">
        <v>0</v>
      </c>
      <c r="M120" s="3">
        <v>0</v>
      </c>
      <c r="N120" s="38">
        <v>0</v>
      </c>
      <c r="O120" s="6">
        <f t="shared" si="15"/>
        <v>0</v>
      </c>
    </row>
    <row r="121" spans="1:15" ht="33" customHeight="1" x14ac:dyDescent="0.25">
      <c r="A121" s="36">
        <f t="shared" si="25"/>
        <v>15.299999999999999</v>
      </c>
      <c r="B121" s="11" t="s">
        <v>145</v>
      </c>
      <c r="C121" s="3">
        <v>31</v>
      </c>
      <c r="D121" s="3">
        <v>61</v>
      </c>
      <c r="E121" s="38">
        <v>78</v>
      </c>
      <c r="F121" s="3">
        <v>35</v>
      </c>
      <c r="G121" s="3">
        <v>72</v>
      </c>
      <c r="H121" s="3">
        <v>82</v>
      </c>
      <c r="I121" s="38">
        <v>65</v>
      </c>
      <c r="J121" s="3">
        <v>81</v>
      </c>
      <c r="K121" s="38">
        <v>91</v>
      </c>
      <c r="L121" s="3">
        <v>77</v>
      </c>
      <c r="M121" s="3">
        <v>138</v>
      </c>
      <c r="N121" s="38">
        <v>44</v>
      </c>
      <c r="O121" s="6">
        <f t="shared" si="15"/>
        <v>855</v>
      </c>
    </row>
    <row r="122" spans="1:15" ht="33" customHeight="1" x14ac:dyDescent="0.25">
      <c r="A122" s="36">
        <f t="shared" si="25"/>
        <v>15.399999999999999</v>
      </c>
      <c r="B122" s="11" t="s">
        <v>146</v>
      </c>
      <c r="C122" s="16">
        <v>123261.6</v>
      </c>
      <c r="D122" s="16">
        <v>185819.4</v>
      </c>
      <c r="E122" s="16">
        <v>212882.05</v>
      </c>
      <c r="F122" s="16">
        <v>97004.65</v>
      </c>
      <c r="G122" s="16">
        <v>182278.39</v>
      </c>
      <c r="H122" s="16">
        <v>199284.6</v>
      </c>
      <c r="I122" s="16">
        <v>168116.23</v>
      </c>
      <c r="J122" s="16">
        <v>221563.15</v>
      </c>
      <c r="K122" s="16">
        <v>214391.85</v>
      </c>
      <c r="L122" s="16">
        <v>192876.95</v>
      </c>
      <c r="M122" s="16">
        <v>328758.95</v>
      </c>
      <c r="N122" s="16">
        <v>101156.6</v>
      </c>
      <c r="O122" s="15">
        <f>SUM(C122:N122)</f>
        <v>2227394.42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47" fitToHeight="0" orientation="landscape" r:id="rId1"/>
  <rowBreaks count="1" manualBreakCount="1">
    <brk id="85" max="1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29"/>
  <sheetViews>
    <sheetView view="pageBreakPreview" zoomScale="70" zoomScaleNormal="70" zoomScaleSheetLayoutView="70" workbookViewId="0">
      <selection sqref="A1:O1"/>
    </sheetView>
  </sheetViews>
  <sheetFormatPr baseColWidth="10" defaultColWidth="0" defaultRowHeight="15.75" zeroHeight="1" x14ac:dyDescent="0.25"/>
  <cols>
    <col min="1" max="1" width="8.42578125" style="1" customWidth="1"/>
    <col min="2" max="2" width="30.140625" style="1" customWidth="1"/>
    <col min="3" max="10" width="14.28515625" style="1" customWidth="1"/>
    <col min="11" max="11" width="17.42578125" style="1" bestFit="1" customWidth="1"/>
    <col min="12" max="12" width="14.28515625" style="1" customWidth="1"/>
    <col min="13" max="13" width="17.28515625" style="1" bestFit="1" customWidth="1"/>
    <col min="14" max="14" width="16.42578125" style="1" bestFit="1" customWidth="1"/>
    <col min="15" max="15" width="14.42578125" style="1" customWidth="1"/>
    <col min="16" max="16384" width="11.42578125" style="1" hidden="1"/>
  </cols>
  <sheetData>
    <row r="1" spans="1:15" ht="32.2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32.25" customHeight="1" x14ac:dyDescent="0.25">
      <c r="A2" s="44" t="s">
        <v>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39.75" customHeight="1" x14ac:dyDescent="0.2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40.5" customHeight="1" x14ac:dyDescent="0.25">
      <c r="A4" s="7" t="s">
        <v>0</v>
      </c>
      <c r="B4" s="8" t="s">
        <v>257</v>
      </c>
      <c r="C4" s="9" t="s">
        <v>147</v>
      </c>
      <c r="D4" s="9" t="s">
        <v>148</v>
      </c>
      <c r="E4" s="9" t="s">
        <v>149</v>
      </c>
      <c r="F4" s="9" t="s">
        <v>150</v>
      </c>
      <c r="G4" s="9" t="s">
        <v>151</v>
      </c>
      <c r="H4" s="9" t="s">
        <v>152</v>
      </c>
      <c r="I4" s="9" t="s">
        <v>153</v>
      </c>
      <c r="J4" s="9" t="s">
        <v>154</v>
      </c>
      <c r="K4" s="9" t="s">
        <v>155</v>
      </c>
      <c r="L4" s="9" t="s">
        <v>156</v>
      </c>
      <c r="M4" s="9" t="s">
        <v>157</v>
      </c>
      <c r="N4" s="9" t="s">
        <v>158</v>
      </c>
      <c r="O4" s="9" t="s">
        <v>33</v>
      </c>
    </row>
    <row r="5" spans="1:15" ht="26.25" customHeight="1" x14ac:dyDescent="0.25">
      <c r="A5" s="35">
        <v>1</v>
      </c>
      <c r="B5" s="7" t="s">
        <v>165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33" customHeight="1" x14ac:dyDescent="0.25">
      <c r="A6" s="34">
        <f>+A5+0.1</f>
        <v>1.1000000000000001</v>
      </c>
      <c r="B6" s="26" t="s">
        <v>159</v>
      </c>
      <c r="C6" s="24">
        <v>2495</v>
      </c>
      <c r="D6" s="24">
        <v>2987</v>
      </c>
      <c r="E6" s="41">
        <v>2285</v>
      </c>
      <c r="F6" s="24">
        <v>1569</v>
      </c>
      <c r="G6" s="24">
        <v>4092</v>
      </c>
      <c r="H6" s="24">
        <v>848</v>
      </c>
      <c r="I6" s="43">
        <v>2.8239999999999998</v>
      </c>
      <c r="J6" s="24">
        <v>2215</v>
      </c>
      <c r="K6" s="24">
        <v>1641</v>
      </c>
      <c r="L6" s="24">
        <v>2042</v>
      </c>
      <c r="M6" s="24">
        <v>3112</v>
      </c>
      <c r="N6" s="24">
        <v>1669</v>
      </c>
      <c r="O6" s="6">
        <f>SUM(C6:N6)</f>
        <v>24957.824000000001</v>
      </c>
    </row>
    <row r="7" spans="1:15" ht="33" customHeight="1" x14ac:dyDescent="0.25">
      <c r="A7" s="34">
        <f t="shared" ref="A7:A10" si="0">+A6+0.1</f>
        <v>1.2000000000000002</v>
      </c>
      <c r="B7" s="26" t="s">
        <v>160</v>
      </c>
      <c r="C7" s="24">
        <v>45</v>
      </c>
      <c r="D7" s="24">
        <v>50</v>
      </c>
      <c r="E7" s="41">
        <v>81</v>
      </c>
      <c r="F7" s="24">
        <v>63</v>
      </c>
      <c r="G7" s="24">
        <v>51</v>
      </c>
      <c r="H7" s="24">
        <v>55</v>
      </c>
      <c r="I7" s="42">
        <v>51</v>
      </c>
      <c r="J7" s="24">
        <v>41</v>
      </c>
      <c r="K7" s="24">
        <v>55</v>
      </c>
      <c r="L7" s="24">
        <v>55</v>
      </c>
      <c r="M7" s="24">
        <v>127</v>
      </c>
      <c r="N7" s="24">
        <v>221</v>
      </c>
      <c r="O7" s="6">
        <f>SUM(C7:N7)</f>
        <v>895</v>
      </c>
    </row>
    <row r="8" spans="1:15" ht="33" customHeight="1" x14ac:dyDescent="0.25">
      <c r="A8" s="34">
        <f t="shared" si="0"/>
        <v>1.3000000000000003</v>
      </c>
      <c r="B8" s="26" t="s">
        <v>161</v>
      </c>
      <c r="C8" s="24">
        <v>2450</v>
      </c>
      <c r="D8" s="24">
        <v>2937</v>
      </c>
      <c r="E8" s="41">
        <v>2204</v>
      </c>
      <c r="F8" s="24">
        <v>1506</v>
      </c>
      <c r="G8" s="24">
        <v>4041</v>
      </c>
      <c r="H8" s="24">
        <v>793</v>
      </c>
      <c r="I8" s="42">
        <v>2.7730000000000001</v>
      </c>
      <c r="J8" s="24">
        <v>2174</v>
      </c>
      <c r="K8" s="24">
        <v>1586</v>
      </c>
      <c r="L8" s="24">
        <v>1987</v>
      </c>
      <c r="M8" s="24">
        <v>2985</v>
      </c>
      <c r="N8" s="24">
        <v>1448</v>
      </c>
      <c r="O8" s="6">
        <f>SUM(C8:N8)</f>
        <v>24113.773000000001</v>
      </c>
    </row>
    <row r="9" spans="1:15" ht="33" customHeight="1" x14ac:dyDescent="0.25">
      <c r="A9" s="34">
        <f t="shared" si="0"/>
        <v>1.4000000000000004</v>
      </c>
      <c r="B9" s="26" t="s">
        <v>162</v>
      </c>
      <c r="C9" s="24">
        <v>3285</v>
      </c>
      <c r="D9" s="24">
        <v>3650</v>
      </c>
      <c r="E9" s="41">
        <v>8505</v>
      </c>
      <c r="F9" s="24">
        <v>6615</v>
      </c>
      <c r="G9" s="24">
        <v>5355</v>
      </c>
      <c r="H9" s="24">
        <v>5775</v>
      </c>
      <c r="I9" s="42">
        <v>5.3550000000000004</v>
      </c>
      <c r="J9" s="24">
        <v>4305</v>
      </c>
      <c r="K9" s="24">
        <v>5775</v>
      </c>
      <c r="L9" s="24">
        <v>5775</v>
      </c>
      <c r="M9" s="24">
        <v>13335</v>
      </c>
      <c r="N9" s="24">
        <v>23205</v>
      </c>
      <c r="O9" s="6">
        <f>SUM(C9:N9)</f>
        <v>85585.35500000001</v>
      </c>
    </row>
    <row r="10" spans="1:15" ht="33" customHeight="1" x14ac:dyDescent="0.25">
      <c r="A10" s="34">
        <f t="shared" si="0"/>
        <v>1.5000000000000004</v>
      </c>
      <c r="B10" s="26" t="s">
        <v>173</v>
      </c>
      <c r="C10" s="24">
        <v>0</v>
      </c>
      <c r="D10" s="24">
        <v>0</v>
      </c>
      <c r="E10" s="41">
        <v>0</v>
      </c>
      <c r="F10" s="24">
        <v>0</v>
      </c>
      <c r="G10" s="24">
        <v>0</v>
      </c>
      <c r="H10" s="24">
        <v>0</v>
      </c>
      <c r="I10" s="42">
        <v>0</v>
      </c>
      <c r="J10" s="24">
        <v>120</v>
      </c>
      <c r="K10" s="24">
        <v>165</v>
      </c>
      <c r="L10" s="24">
        <v>322</v>
      </c>
      <c r="M10" s="24">
        <v>400</v>
      </c>
      <c r="N10" s="24">
        <v>199</v>
      </c>
      <c r="O10" s="6">
        <f>SUM(C10:N10)</f>
        <v>1206</v>
      </c>
    </row>
    <row r="11" spans="1:15" ht="26.25" customHeight="1" x14ac:dyDescent="0.25">
      <c r="A11" s="35">
        <f>+A5+1</f>
        <v>2</v>
      </c>
      <c r="B11" s="7" t="s">
        <v>176</v>
      </c>
      <c r="C11" s="9"/>
      <c r="D11" s="9"/>
      <c r="E11" s="40"/>
      <c r="F11" s="9"/>
      <c r="G11" s="9"/>
      <c r="H11" s="9"/>
      <c r="I11" s="40"/>
      <c r="J11" s="9"/>
      <c r="K11" s="9"/>
      <c r="L11" s="9"/>
      <c r="M11" s="9"/>
      <c r="N11" s="9"/>
      <c r="O11" s="9"/>
    </row>
    <row r="12" spans="1:15" ht="33" customHeight="1" x14ac:dyDescent="0.25">
      <c r="A12" s="34">
        <f>+A11+0.1</f>
        <v>2.1</v>
      </c>
      <c r="B12" s="26" t="s">
        <v>177</v>
      </c>
      <c r="C12" s="24">
        <v>63</v>
      </c>
      <c r="D12" s="24">
        <v>68</v>
      </c>
      <c r="E12" s="41">
        <v>72</v>
      </c>
      <c r="F12" s="24">
        <v>39</v>
      </c>
      <c r="G12" s="24">
        <v>70</v>
      </c>
      <c r="H12" s="24">
        <v>74</v>
      </c>
      <c r="I12" s="42">
        <v>82</v>
      </c>
      <c r="J12" s="24">
        <v>47</v>
      </c>
      <c r="K12" s="24">
        <v>53</v>
      </c>
      <c r="L12" s="24">
        <v>77</v>
      </c>
      <c r="M12" s="24">
        <v>73</v>
      </c>
      <c r="N12" s="24">
        <v>67</v>
      </c>
      <c r="O12" s="6">
        <f>SUM(C12:N12)</f>
        <v>785</v>
      </c>
    </row>
    <row r="13" spans="1:15" ht="33" customHeight="1" x14ac:dyDescent="0.25">
      <c r="A13" s="34">
        <f t="shared" ref="A13:A14" si="1">+A12+0.1</f>
        <v>2.2000000000000002</v>
      </c>
      <c r="B13" s="26" t="s">
        <v>178</v>
      </c>
      <c r="C13" s="24">
        <v>10</v>
      </c>
      <c r="D13" s="24">
        <v>23</v>
      </c>
      <c r="E13" s="41">
        <v>16</v>
      </c>
      <c r="F13" s="24">
        <v>2</v>
      </c>
      <c r="G13" s="24">
        <v>29</v>
      </c>
      <c r="H13" s="24">
        <v>19</v>
      </c>
      <c r="I13" s="42">
        <v>74</v>
      </c>
      <c r="J13" s="24">
        <v>6</v>
      </c>
      <c r="K13" s="24">
        <v>30</v>
      </c>
      <c r="L13" s="24">
        <v>22</v>
      </c>
      <c r="M13" s="24">
        <v>40</v>
      </c>
      <c r="N13" s="24">
        <v>39</v>
      </c>
      <c r="O13" s="6">
        <f>SUM(C13:N13)</f>
        <v>310</v>
      </c>
    </row>
    <row r="14" spans="1:15" ht="33" customHeight="1" x14ac:dyDescent="0.25">
      <c r="A14" s="34">
        <f t="shared" si="1"/>
        <v>2.3000000000000003</v>
      </c>
      <c r="B14" s="26" t="s">
        <v>179</v>
      </c>
      <c r="C14" s="24">
        <v>53</v>
      </c>
      <c r="D14" s="24">
        <v>45</v>
      </c>
      <c r="E14" s="41">
        <v>56</v>
      </c>
      <c r="F14" s="24">
        <v>37</v>
      </c>
      <c r="G14" s="24">
        <v>41</v>
      </c>
      <c r="H14" s="24">
        <v>55</v>
      </c>
      <c r="I14" s="42">
        <v>8</v>
      </c>
      <c r="J14" s="24">
        <v>41</v>
      </c>
      <c r="K14" s="24">
        <v>23</v>
      </c>
      <c r="L14" s="24">
        <v>55</v>
      </c>
      <c r="M14" s="24">
        <v>33</v>
      </c>
      <c r="N14" s="24">
        <v>28</v>
      </c>
      <c r="O14" s="6">
        <f>SUM(C14:N14)</f>
        <v>475</v>
      </c>
    </row>
    <row r="15" spans="1:15" ht="25.5" customHeight="1" x14ac:dyDescent="0.25">
      <c r="A15" s="35">
        <f>+A11+1</f>
        <v>3</v>
      </c>
      <c r="B15" s="7" t="s">
        <v>164</v>
      </c>
      <c r="C15" s="7"/>
      <c r="D15" s="7"/>
      <c r="E15" s="39"/>
      <c r="F15" s="7"/>
      <c r="G15" s="7"/>
      <c r="H15" s="7"/>
      <c r="I15" s="39"/>
      <c r="J15" s="7"/>
      <c r="K15" s="7"/>
      <c r="L15" s="7"/>
      <c r="M15" s="7"/>
      <c r="N15" s="7"/>
      <c r="O15" s="7"/>
    </row>
    <row r="16" spans="1:15" ht="34.5" customHeight="1" x14ac:dyDescent="0.25">
      <c r="A16" s="36">
        <f>+A15+0.1</f>
        <v>3.1</v>
      </c>
      <c r="B16" s="11" t="s">
        <v>174</v>
      </c>
      <c r="C16" s="3">
        <v>3282</v>
      </c>
      <c r="D16" s="3">
        <v>4182</v>
      </c>
      <c r="E16" s="38">
        <v>7847</v>
      </c>
      <c r="F16" s="3">
        <v>3909</v>
      </c>
      <c r="G16" s="3">
        <v>6773</v>
      </c>
      <c r="H16" s="3">
        <v>4003</v>
      </c>
      <c r="I16" s="38">
        <v>14.747999999999999</v>
      </c>
      <c r="J16" s="3">
        <v>8285</v>
      </c>
      <c r="K16" s="3">
        <v>4615</v>
      </c>
      <c r="L16" s="3">
        <v>3580</v>
      </c>
      <c r="M16" s="3">
        <v>3288</v>
      </c>
      <c r="N16" s="3">
        <v>1261</v>
      </c>
      <c r="O16" s="6">
        <f>SUM(C16:N16)</f>
        <v>51039.748</v>
      </c>
    </row>
    <row r="17" spans="1:15" ht="25.5" customHeight="1" x14ac:dyDescent="0.25">
      <c r="A17" s="35">
        <f>+A15+1</f>
        <v>4</v>
      </c>
      <c r="B17" s="7" t="s">
        <v>172</v>
      </c>
      <c r="C17" s="7"/>
      <c r="D17" s="7"/>
      <c r="E17" s="39"/>
      <c r="F17" s="7"/>
      <c r="G17" s="7"/>
      <c r="H17" s="7"/>
      <c r="I17" s="39"/>
      <c r="J17" s="7"/>
      <c r="K17" s="7"/>
      <c r="L17" s="7"/>
      <c r="M17" s="7"/>
      <c r="N17" s="7"/>
      <c r="O17" s="7"/>
    </row>
    <row r="18" spans="1:15" ht="38.25" customHeight="1" x14ac:dyDescent="0.25">
      <c r="A18" s="36">
        <f>+A17+0.1</f>
        <v>4.0999999999999996</v>
      </c>
      <c r="B18" s="11" t="s">
        <v>175</v>
      </c>
      <c r="C18" s="3">
        <v>144</v>
      </c>
      <c r="D18" s="3">
        <v>25</v>
      </c>
      <c r="E18" s="38">
        <v>107</v>
      </c>
      <c r="F18" s="3">
        <v>280</v>
      </c>
      <c r="G18" s="3">
        <v>1087</v>
      </c>
      <c r="H18" s="3">
        <v>580</v>
      </c>
      <c r="I18" s="38">
        <v>719</v>
      </c>
      <c r="J18" s="3">
        <v>760</v>
      </c>
      <c r="K18" s="3">
        <v>681</v>
      </c>
      <c r="L18" s="3">
        <v>366</v>
      </c>
      <c r="M18" s="3">
        <v>250</v>
      </c>
      <c r="N18" s="3">
        <v>217</v>
      </c>
      <c r="O18" s="6">
        <f>SUM(C18:N18)</f>
        <v>5216</v>
      </c>
    </row>
    <row r="19" spans="1:15" ht="33" customHeight="1" x14ac:dyDescent="0.25">
      <c r="A19" s="35">
        <f>+A17+1</f>
        <v>5</v>
      </c>
      <c r="B19" s="28" t="s">
        <v>166</v>
      </c>
      <c r="C19" s="7"/>
      <c r="D19" s="7"/>
      <c r="E19" s="39"/>
      <c r="F19" s="7"/>
      <c r="G19" s="7"/>
      <c r="H19" s="7"/>
      <c r="I19" s="39"/>
      <c r="J19" s="7"/>
      <c r="K19" s="7"/>
      <c r="L19" s="7"/>
      <c r="M19" s="7"/>
      <c r="N19" s="7"/>
      <c r="O19" s="7"/>
    </row>
    <row r="20" spans="1:15" ht="27" customHeight="1" x14ac:dyDescent="0.25">
      <c r="A20" s="36">
        <f>+A19+0.1</f>
        <v>5.0999999999999996</v>
      </c>
      <c r="B20" s="11" t="s">
        <v>167</v>
      </c>
      <c r="C20" s="3">
        <v>1</v>
      </c>
      <c r="D20" s="3">
        <v>0</v>
      </c>
      <c r="E20" s="38">
        <v>0</v>
      </c>
      <c r="F20" s="3">
        <v>1</v>
      </c>
      <c r="G20" s="3">
        <v>0</v>
      </c>
      <c r="H20" s="3">
        <v>1</v>
      </c>
      <c r="I20" s="38">
        <v>4</v>
      </c>
      <c r="J20" s="3">
        <v>5</v>
      </c>
      <c r="K20" s="3">
        <v>2</v>
      </c>
      <c r="L20" s="3">
        <v>2</v>
      </c>
      <c r="M20" s="3">
        <v>2</v>
      </c>
      <c r="N20" s="3">
        <v>2</v>
      </c>
      <c r="O20" s="6">
        <f>SUM(C20:N20)</f>
        <v>20</v>
      </c>
    </row>
    <row r="21" spans="1:15" ht="33" customHeight="1" x14ac:dyDescent="0.25">
      <c r="A21" s="36">
        <f t="shared" ref="A21:A24" si="2">+A20+0.1</f>
        <v>5.1999999999999993</v>
      </c>
      <c r="B21" s="11" t="s">
        <v>168</v>
      </c>
      <c r="C21" s="3">
        <v>11</v>
      </c>
      <c r="D21" s="3">
        <v>40</v>
      </c>
      <c r="E21" s="38">
        <v>97</v>
      </c>
      <c r="F21" s="3">
        <v>19</v>
      </c>
      <c r="G21" s="3">
        <v>63</v>
      </c>
      <c r="H21" s="3">
        <v>102</v>
      </c>
      <c r="I21" s="38">
        <v>90</v>
      </c>
      <c r="J21" s="3">
        <v>70</v>
      </c>
      <c r="K21" s="3">
        <v>111</v>
      </c>
      <c r="L21" s="3">
        <v>73</v>
      </c>
      <c r="M21" s="3">
        <v>174</v>
      </c>
      <c r="N21" s="3">
        <v>90</v>
      </c>
      <c r="O21" s="6">
        <f>SUM(C21:N21)</f>
        <v>940</v>
      </c>
    </row>
    <row r="22" spans="1:15" ht="27" customHeight="1" x14ac:dyDescent="0.25">
      <c r="A22" s="36">
        <f t="shared" si="2"/>
        <v>5.2999999999999989</v>
      </c>
      <c r="B22" s="11" t="s">
        <v>169</v>
      </c>
      <c r="C22" s="3">
        <v>15</v>
      </c>
      <c r="D22" s="3">
        <v>18</v>
      </c>
      <c r="E22" s="38">
        <v>16</v>
      </c>
      <c r="F22" s="3">
        <v>11</v>
      </c>
      <c r="G22" s="3">
        <v>15</v>
      </c>
      <c r="H22" s="3">
        <v>8</v>
      </c>
      <c r="I22" s="38">
        <v>67</v>
      </c>
      <c r="J22" s="3">
        <v>101</v>
      </c>
      <c r="K22" s="3">
        <v>126</v>
      </c>
      <c r="L22" s="3">
        <v>177</v>
      </c>
      <c r="M22" s="3">
        <v>196</v>
      </c>
      <c r="N22" s="3">
        <v>172</v>
      </c>
      <c r="O22" s="6">
        <f>SUM(C22:N22)</f>
        <v>922</v>
      </c>
    </row>
    <row r="23" spans="1:15" ht="37.5" customHeight="1" x14ac:dyDescent="0.25">
      <c r="A23" s="36">
        <f t="shared" si="2"/>
        <v>5.3999999999999986</v>
      </c>
      <c r="B23" s="11" t="s">
        <v>170</v>
      </c>
      <c r="C23" s="3">
        <v>1</v>
      </c>
      <c r="D23" s="3">
        <v>1</v>
      </c>
      <c r="E23" s="38">
        <v>1</v>
      </c>
      <c r="F23" s="3">
        <v>2</v>
      </c>
      <c r="G23" s="3">
        <v>2</v>
      </c>
      <c r="H23" s="3">
        <v>1</v>
      </c>
      <c r="I23" s="38">
        <v>2</v>
      </c>
      <c r="J23" s="3">
        <v>5</v>
      </c>
      <c r="K23" s="3">
        <v>2</v>
      </c>
      <c r="L23" s="3">
        <v>2</v>
      </c>
      <c r="M23" s="3">
        <v>3</v>
      </c>
      <c r="N23" s="3">
        <v>12</v>
      </c>
      <c r="O23" s="6">
        <f>SUM(C23:N23)</f>
        <v>34</v>
      </c>
    </row>
    <row r="24" spans="1:15" ht="63" customHeight="1" x14ac:dyDescent="0.25">
      <c r="A24" s="36">
        <f t="shared" si="2"/>
        <v>5.4999999999999982</v>
      </c>
      <c r="B24" s="11" t="s">
        <v>171</v>
      </c>
      <c r="C24" s="3">
        <v>0</v>
      </c>
      <c r="D24" s="3">
        <v>0</v>
      </c>
      <c r="E24" s="38">
        <v>1</v>
      </c>
      <c r="F24" s="3">
        <v>2</v>
      </c>
      <c r="G24" s="3">
        <v>1</v>
      </c>
      <c r="H24" s="3">
        <v>1</v>
      </c>
      <c r="I24" s="38">
        <v>2</v>
      </c>
      <c r="J24" s="3">
        <v>5</v>
      </c>
      <c r="K24" s="3">
        <v>2</v>
      </c>
      <c r="L24" s="3">
        <v>2</v>
      </c>
      <c r="M24" s="3">
        <v>3</v>
      </c>
      <c r="N24" s="3">
        <v>12</v>
      </c>
      <c r="O24" s="6">
        <f>SUM(C24:N24)</f>
        <v>31</v>
      </c>
    </row>
    <row r="25" spans="1:15" ht="27" hidden="1" customHeight="1" x14ac:dyDescent="0.25"/>
    <row r="26" spans="1:15" ht="15.75" hidden="1" customHeight="1" x14ac:dyDescent="0.25">
      <c r="A26" s="48" t="s">
        <v>163</v>
      </c>
      <c r="B26" s="48"/>
    </row>
    <row r="27" spans="1:15" hidden="1" x14ac:dyDescent="0.25">
      <c r="A27" s="48"/>
      <c r="B27" s="48"/>
    </row>
    <row r="28" spans="1:15" hidden="1" x14ac:dyDescent="0.25">
      <c r="A28" s="27"/>
      <c r="B28" s="27"/>
    </row>
    <row r="29" spans="1:15" hidden="1" x14ac:dyDescent="0.25">
      <c r="A29" s="27"/>
      <c r="B29" s="27"/>
    </row>
  </sheetData>
  <mergeCells count="4">
    <mergeCell ref="A26:B27"/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57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18"/>
  <sheetViews>
    <sheetView view="pageBreakPreview" zoomScale="70" zoomScaleNormal="70" zoomScaleSheetLayoutView="70" workbookViewId="0">
      <selection sqref="A1:O1"/>
    </sheetView>
  </sheetViews>
  <sheetFormatPr baseColWidth="10" defaultColWidth="0" defaultRowHeight="15.75" zeroHeight="1" x14ac:dyDescent="0.25"/>
  <cols>
    <col min="1" max="1" width="8.42578125" style="1" customWidth="1"/>
    <col min="2" max="2" width="34.28515625" style="1" customWidth="1"/>
    <col min="3" max="10" width="14.28515625" style="1" customWidth="1"/>
    <col min="11" max="11" width="17.42578125" style="1" bestFit="1" customWidth="1"/>
    <col min="12" max="12" width="14.28515625" style="1" customWidth="1"/>
    <col min="13" max="13" width="17.28515625" style="1" bestFit="1" customWidth="1"/>
    <col min="14" max="14" width="16.42578125" style="1" bestFit="1" customWidth="1"/>
    <col min="15" max="15" width="15.7109375" style="1" customWidth="1"/>
    <col min="16" max="16384" width="11.42578125" style="1" hidden="1"/>
  </cols>
  <sheetData>
    <row r="1" spans="1:15" ht="32.2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32.25" customHeight="1" x14ac:dyDescent="0.25">
      <c r="A2" s="44" t="s">
        <v>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39.75" customHeight="1" x14ac:dyDescent="0.2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40.5" customHeight="1" x14ac:dyDescent="0.25">
      <c r="A4" s="7" t="s">
        <v>0</v>
      </c>
      <c r="B4" s="8" t="s">
        <v>257</v>
      </c>
      <c r="C4" s="9" t="s">
        <v>147</v>
      </c>
      <c r="D4" s="9" t="s">
        <v>148</v>
      </c>
      <c r="E4" s="9" t="s">
        <v>149</v>
      </c>
      <c r="F4" s="9" t="s">
        <v>150</v>
      </c>
      <c r="G4" s="9" t="s">
        <v>151</v>
      </c>
      <c r="H4" s="9" t="s">
        <v>152</v>
      </c>
      <c r="I4" s="9" t="s">
        <v>153</v>
      </c>
      <c r="J4" s="9" t="s">
        <v>154</v>
      </c>
      <c r="K4" s="9" t="s">
        <v>155</v>
      </c>
      <c r="L4" s="9" t="s">
        <v>156</v>
      </c>
      <c r="M4" s="9" t="s">
        <v>157</v>
      </c>
      <c r="N4" s="9" t="s">
        <v>158</v>
      </c>
      <c r="O4" s="9" t="s">
        <v>33</v>
      </c>
    </row>
    <row r="5" spans="1:15" ht="26.25" customHeight="1" x14ac:dyDescent="0.25">
      <c r="A5" s="35">
        <v>1</v>
      </c>
      <c r="B5" s="7" t="s">
        <v>261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33" customHeight="1" x14ac:dyDescent="0.25">
      <c r="A6" s="34">
        <f>+A5+0.1</f>
        <v>1.1000000000000001</v>
      </c>
      <c r="B6" s="26" t="s">
        <v>180</v>
      </c>
      <c r="C6" s="24">
        <v>55</v>
      </c>
      <c r="D6" s="24">
        <v>31</v>
      </c>
      <c r="E6" s="24">
        <v>26</v>
      </c>
      <c r="F6" s="24">
        <v>44</v>
      </c>
      <c r="G6" s="24">
        <v>39</v>
      </c>
      <c r="H6" s="42">
        <v>70</v>
      </c>
      <c r="I6" s="42">
        <v>72</v>
      </c>
      <c r="J6" s="24">
        <v>52</v>
      </c>
      <c r="K6" s="24">
        <v>38</v>
      </c>
      <c r="L6" s="24">
        <v>85</v>
      </c>
      <c r="M6" s="24">
        <v>101</v>
      </c>
      <c r="N6" s="24">
        <v>60</v>
      </c>
      <c r="O6" s="6">
        <f>SUM(C6:N6)</f>
        <v>673</v>
      </c>
    </row>
    <row r="7" spans="1:15" ht="33" customHeight="1" x14ac:dyDescent="0.25">
      <c r="A7" s="34">
        <f t="shared" ref="A7:A13" si="0">+A6+0.1</f>
        <v>1.2000000000000002</v>
      </c>
      <c r="B7" s="26" t="s">
        <v>181</v>
      </c>
      <c r="C7" s="24">
        <v>846</v>
      </c>
      <c r="D7" s="24">
        <v>505</v>
      </c>
      <c r="E7" s="24">
        <v>665</v>
      </c>
      <c r="F7" s="24">
        <v>693</v>
      </c>
      <c r="G7" s="24">
        <v>684</v>
      </c>
      <c r="H7" s="42">
        <v>1011</v>
      </c>
      <c r="I7" s="42">
        <v>1212</v>
      </c>
      <c r="J7" s="24">
        <v>928</v>
      </c>
      <c r="K7" s="24">
        <v>693</v>
      </c>
      <c r="L7" s="24">
        <v>1153</v>
      </c>
      <c r="M7" s="24">
        <v>1244</v>
      </c>
      <c r="N7" s="24">
        <v>1127</v>
      </c>
      <c r="O7" s="6">
        <f t="shared" ref="O7:O12" si="1">SUM(C7:N7)</f>
        <v>10761</v>
      </c>
    </row>
    <row r="8" spans="1:15" ht="33" customHeight="1" x14ac:dyDescent="0.25">
      <c r="A8" s="34">
        <f t="shared" si="0"/>
        <v>1.3000000000000003</v>
      </c>
      <c r="B8" s="26" t="s">
        <v>262</v>
      </c>
      <c r="C8" s="24">
        <v>580</v>
      </c>
      <c r="D8" s="24">
        <v>364</v>
      </c>
      <c r="E8" s="24">
        <v>608</v>
      </c>
      <c r="F8" s="24">
        <v>605</v>
      </c>
      <c r="G8" s="24">
        <v>574</v>
      </c>
      <c r="H8" s="42">
        <v>927</v>
      </c>
      <c r="I8" s="42">
        <v>979</v>
      </c>
      <c r="J8" s="24">
        <v>772</v>
      </c>
      <c r="K8" s="24">
        <v>598</v>
      </c>
      <c r="L8" s="24">
        <v>809</v>
      </c>
      <c r="M8" s="24">
        <v>1034</v>
      </c>
      <c r="N8" s="24">
        <v>972</v>
      </c>
      <c r="O8" s="6">
        <f t="shared" si="1"/>
        <v>8822</v>
      </c>
    </row>
    <row r="9" spans="1:15" ht="33" customHeight="1" x14ac:dyDescent="0.25">
      <c r="A9" s="34">
        <f t="shared" si="0"/>
        <v>1.4000000000000004</v>
      </c>
      <c r="B9" s="26" t="s">
        <v>263</v>
      </c>
      <c r="C9" s="24">
        <v>371</v>
      </c>
      <c r="D9" s="24">
        <v>277</v>
      </c>
      <c r="E9" s="24">
        <v>362</v>
      </c>
      <c r="F9" s="24">
        <v>358</v>
      </c>
      <c r="G9" s="24">
        <v>384</v>
      </c>
      <c r="H9" s="42">
        <v>538</v>
      </c>
      <c r="I9" s="42">
        <v>557</v>
      </c>
      <c r="J9" s="24">
        <v>467</v>
      </c>
      <c r="K9" s="24">
        <v>359</v>
      </c>
      <c r="L9" s="24">
        <v>508</v>
      </c>
      <c r="M9" s="24">
        <v>604</v>
      </c>
      <c r="N9" s="24">
        <v>532</v>
      </c>
      <c r="O9" s="6">
        <f t="shared" si="1"/>
        <v>5317</v>
      </c>
    </row>
    <row r="10" spans="1:15" ht="33" customHeight="1" x14ac:dyDescent="0.25">
      <c r="A10" s="37">
        <f t="shared" si="0"/>
        <v>1.5000000000000004</v>
      </c>
      <c r="B10" s="17" t="s">
        <v>182</v>
      </c>
      <c r="C10" s="6">
        <f>SUM(C6:C9)</f>
        <v>1852</v>
      </c>
      <c r="D10" s="6">
        <v>1177</v>
      </c>
      <c r="E10" s="6">
        <v>1661</v>
      </c>
      <c r="F10" s="6">
        <v>1700</v>
      </c>
      <c r="G10" s="6">
        <v>1681</v>
      </c>
      <c r="H10" s="6">
        <f t="shared" ref="H10:I10" si="2">SUM(H6:H9)</f>
        <v>2546</v>
      </c>
      <c r="I10" s="6">
        <f t="shared" si="2"/>
        <v>2820</v>
      </c>
      <c r="J10" s="6">
        <v>2219</v>
      </c>
      <c r="K10" s="6">
        <v>1688</v>
      </c>
      <c r="L10" s="6">
        <v>2555</v>
      </c>
      <c r="M10" s="6">
        <v>2983</v>
      </c>
      <c r="N10" s="6">
        <v>2691</v>
      </c>
      <c r="O10" s="6">
        <f t="shared" ref="O10" si="3">SUM(O6:O9)</f>
        <v>25573</v>
      </c>
    </row>
    <row r="11" spans="1:15" ht="33" customHeight="1" x14ac:dyDescent="0.25">
      <c r="A11" s="34">
        <f t="shared" si="0"/>
        <v>1.6000000000000005</v>
      </c>
      <c r="B11" s="26" t="s">
        <v>259</v>
      </c>
      <c r="C11" s="29">
        <v>463000</v>
      </c>
      <c r="D11" s="24">
        <v>294250</v>
      </c>
      <c r="E11" s="24">
        <v>415250</v>
      </c>
      <c r="F11" s="24">
        <v>425000</v>
      </c>
      <c r="G11" s="24">
        <v>420250</v>
      </c>
      <c r="H11" s="29">
        <v>636500</v>
      </c>
      <c r="I11" s="29">
        <f t="shared" ref="I11" si="4">(I10*250)</f>
        <v>705000</v>
      </c>
      <c r="J11" s="24">
        <v>554750</v>
      </c>
      <c r="K11" s="24">
        <v>422000</v>
      </c>
      <c r="L11" s="24">
        <v>638750</v>
      </c>
      <c r="M11" s="24">
        <v>745750</v>
      </c>
      <c r="N11" s="24">
        <v>672750</v>
      </c>
      <c r="O11" s="22">
        <f t="shared" si="1"/>
        <v>6393250</v>
      </c>
    </row>
    <row r="12" spans="1:15" ht="33" customHeight="1" x14ac:dyDescent="0.25">
      <c r="A12" s="34">
        <f t="shared" si="0"/>
        <v>1.7000000000000006</v>
      </c>
      <c r="B12" s="26" t="s">
        <v>258</v>
      </c>
      <c r="C12" s="29">
        <v>0</v>
      </c>
      <c r="D12" s="24">
        <v>0</v>
      </c>
      <c r="E12" s="24">
        <v>0</v>
      </c>
      <c r="F12" s="24"/>
      <c r="G12" s="24"/>
      <c r="H12" s="42"/>
      <c r="I12" s="42"/>
      <c r="J12" s="24"/>
      <c r="K12" s="24"/>
      <c r="L12" s="24"/>
      <c r="M12" s="24"/>
      <c r="N12" s="24"/>
      <c r="O12" s="22">
        <f t="shared" si="1"/>
        <v>0</v>
      </c>
    </row>
    <row r="13" spans="1:15" ht="33" customHeight="1" x14ac:dyDescent="0.25">
      <c r="A13" s="37">
        <f t="shared" si="0"/>
        <v>1.8000000000000007</v>
      </c>
      <c r="B13" s="17" t="s">
        <v>183</v>
      </c>
      <c r="C13" s="22">
        <f t="shared" ref="C13" si="5">SUM(C11:C12)</f>
        <v>463000</v>
      </c>
      <c r="D13" s="22">
        <v>294250</v>
      </c>
      <c r="E13" s="22">
        <v>415250</v>
      </c>
      <c r="F13" s="22">
        <v>425000</v>
      </c>
      <c r="G13" s="22">
        <v>420250</v>
      </c>
      <c r="H13" s="22">
        <f t="shared" ref="H13:I13" si="6">SUM(H11:H12)</f>
        <v>636500</v>
      </c>
      <c r="I13" s="22">
        <f t="shared" si="6"/>
        <v>705000</v>
      </c>
      <c r="J13" s="22">
        <v>554750</v>
      </c>
      <c r="K13" s="22">
        <v>422000</v>
      </c>
      <c r="L13" s="22">
        <v>638750</v>
      </c>
      <c r="M13" s="22">
        <v>745750</v>
      </c>
      <c r="N13" s="22">
        <v>672750</v>
      </c>
      <c r="O13" s="22">
        <f t="shared" ref="O13" si="7">SUM(O11:O12)</f>
        <v>6393250</v>
      </c>
    </row>
    <row r="14" spans="1:15" ht="33" customHeight="1" x14ac:dyDescent="0.25">
      <c r="A14" s="35">
        <f>+A5+1</f>
        <v>2</v>
      </c>
      <c r="B14" s="7" t="s">
        <v>184</v>
      </c>
      <c r="C14" s="7"/>
      <c r="D14" s="9"/>
      <c r="E14" s="9"/>
      <c r="F14" s="9"/>
      <c r="G14" s="9"/>
      <c r="H14" s="40"/>
      <c r="I14" s="40"/>
      <c r="J14" s="9"/>
      <c r="K14" s="9"/>
      <c r="L14" s="9"/>
      <c r="M14" s="9"/>
      <c r="N14" s="9"/>
      <c r="O14" s="9"/>
    </row>
    <row r="15" spans="1:15" ht="41.25" customHeight="1" x14ac:dyDescent="0.25">
      <c r="A15" s="36">
        <f>+A14+0.1</f>
        <v>2.1</v>
      </c>
      <c r="B15" s="11" t="s">
        <v>260</v>
      </c>
      <c r="C15" s="3">
        <v>366</v>
      </c>
      <c r="D15" s="24">
        <v>427</v>
      </c>
      <c r="E15" s="24">
        <v>483</v>
      </c>
      <c r="F15" s="24">
        <v>187</v>
      </c>
      <c r="G15" s="24">
        <v>273</v>
      </c>
      <c r="H15" s="42">
        <v>278</v>
      </c>
      <c r="I15" s="42">
        <v>184</v>
      </c>
      <c r="J15" s="24">
        <v>237</v>
      </c>
      <c r="K15" s="24">
        <v>357</v>
      </c>
      <c r="L15" s="24">
        <v>743</v>
      </c>
      <c r="M15" s="24">
        <v>0</v>
      </c>
      <c r="N15" s="24">
        <v>0</v>
      </c>
      <c r="O15" s="6">
        <f>SUM(C15:N15)</f>
        <v>3535</v>
      </c>
    </row>
    <row r="16" spans="1:15" ht="38.25" customHeight="1" x14ac:dyDescent="0.25">
      <c r="A16" s="36">
        <f t="shared" ref="A16:A18" si="8">+A15+0.1</f>
        <v>2.2000000000000002</v>
      </c>
      <c r="B16" s="11" t="s">
        <v>185</v>
      </c>
      <c r="C16" s="3">
        <v>286</v>
      </c>
      <c r="D16" s="24">
        <v>305</v>
      </c>
      <c r="E16" s="24">
        <v>222</v>
      </c>
      <c r="F16" s="24">
        <v>134</v>
      </c>
      <c r="G16" s="24">
        <v>205</v>
      </c>
      <c r="H16" s="42">
        <v>160</v>
      </c>
      <c r="I16" s="42">
        <v>121</v>
      </c>
      <c r="J16" s="24">
        <v>185</v>
      </c>
      <c r="K16" s="24">
        <v>273</v>
      </c>
      <c r="L16" s="24">
        <v>549</v>
      </c>
      <c r="M16" s="24">
        <v>0</v>
      </c>
      <c r="N16" s="24">
        <v>0</v>
      </c>
      <c r="O16" s="6">
        <f t="shared" ref="O16:O18" si="9">SUM(C16:N16)</f>
        <v>2440</v>
      </c>
    </row>
    <row r="17" spans="1:15" ht="45.75" customHeight="1" x14ac:dyDescent="0.25">
      <c r="A17" s="36">
        <f t="shared" si="8"/>
        <v>2.3000000000000003</v>
      </c>
      <c r="B17" s="11" t="s">
        <v>186</v>
      </c>
      <c r="C17" s="3">
        <v>54</v>
      </c>
      <c r="D17" s="24">
        <v>5</v>
      </c>
      <c r="E17" s="24">
        <v>2</v>
      </c>
      <c r="F17" s="24">
        <v>5</v>
      </c>
      <c r="G17" s="24">
        <v>2</v>
      </c>
      <c r="H17" s="42">
        <v>5</v>
      </c>
      <c r="I17" s="42">
        <v>31</v>
      </c>
      <c r="J17" s="24">
        <v>4</v>
      </c>
      <c r="K17" s="24">
        <v>2</v>
      </c>
      <c r="L17" s="24">
        <v>2</v>
      </c>
      <c r="M17" s="24">
        <v>0</v>
      </c>
      <c r="N17" s="24">
        <v>0</v>
      </c>
      <c r="O17" s="6">
        <f t="shared" si="9"/>
        <v>112</v>
      </c>
    </row>
    <row r="18" spans="1:15" ht="27" customHeight="1" x14ac:dyDescent="0.25">
      <c r="A18" s="36">
        <f t="shared" si="8"/>
        <v>2.4000000000000004</v>
      </c>
      <c r="B18" s="11" t="s">
        <v>165</v>
      </c>
      <c r="C18" s="3">
        <v>44</v>
      </c>
      <c r="D18" s="24">
        <v>15</v>
      </c>
      <c r="E18" s="24">
        <v>31</v>
      </c>
      <c r="F18" s="24">
        <v>14</v>
      </c>
      <c r="G18" s="24">
        <v>22</v>
      </c>
      <c r="H18" s="42">
        <v>29</v>
      </c>
      <c r="I18" s="42">
        <v>23</v>
      </c>
      <c r="J18" s="24">
        <v>27</v>
      </c>
      <c r="K18" s="24">
        <v>21</v>
      </c>
      <c r="L18" s="24">
        <v>21</v>
      </c>
      <c r="M18" s="24">
        <v>0</v>
      </c>
      <c r="N18" s="24">
        <v>0</v>
      </c>
      <c r="O18" s="6">
        <f t="shared" si="9"/>
        <v>247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56" fitToHeight="0" orientation="landscape" r:id="rId1"/>
  <ignoredErrors>
    <ignoredError sqref="O10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19"/>
  <sheetViews>
    <sheetView view="pageBreakPreview" zoomScale="70" zoomScaleNormal="70" zoomScaleSheetLayoutView="70" workbookViewId="0">
      <selection sqref="A1:O1"/>
    </sheetView>
  </sheetViews>
  <sheetFormatPr baseColWidth="10" defaultColWidth="0" defaultRowHeight="15.75" zeroHeight="1" x14ac:dyDescent="0.25"/>
  <cols>
    <col min="1" max="1" width="8.42578125" style="1" customWidth="1"/>
    <col min="2" max="2" width="37.85546875" style="1" customWidth="1"/>
    <col min="3" max="15" width="14.28515625" style="1" customWidth="1"/>
    <col min="16" max="16384" width="11.42578125" style="1" hidden="1"/>
  </cols>
  <sheetData>
    <row r="1" spans="1:15" ht="32.2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32.25" customHeight="1" x14ac:dyDescent="0.25">
      <c r="A2" s="44" t="s">
        <v>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39.75" customHeight="1" x14ac:dyDescent="0.2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40.5" customHeight="1" x14ac:dyDescent="0.25">
      <c r="A4" s="7" t="s">
        <v>0</v>
      </c>
      <c r="B4" s="8" t="s">
        <v>257</v>
      </c>
      <c r="C4" s="9" t="s">
        <v>147</v>
      </c>
      <c r="D4" s="9" t="s">
        <v>148</v>
      </c>
      <c r="E4" s="9" t="s">
        <v>149</v>
      </c>
      <c r="F4" s="9" t="s">
        <v>150</v>
      </c>
      <c r="G4" s="9" t="s">
        <v>151</v>
      </c>
      <c r="H4" s="9" t="s">
        <v>152</v>
      </c>
      <c r="I4" s="9" t="s">
        <v>153</v>
      </c>
      <c r="J4" s="9" t="s">
        <v>154</v>
      </c>
      <c r="K4" s="9" t="s">
        <v>155</v>
      </c>
      <c r="L4" s="9" t="s">
        <v>156</v>
      </c>
      <c r="M4" s="9" t="s">
        <v>157</v>
      </c>
      <c r="N4" s="9" t="s">
        <v>158</v>
      </c>
      <c r="O4" s="9" t="s">
        <v>33</v>
      </c>
    </row>
    <row r="5" spans="1:15" ht="26.25" customHeight="1" x14ac:dyDescent="0.25">
      <c r="A5" s="35">
        <v>1</v>
      </c>
      <c r="B5" s="7" t="s">
        <v>187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33" customHeight="1" x14ac:dyDescent="0.25">
      <c r="A6" s="34">
        <f>+A5+0.1</f>
        <v>1.1000000000000001</v>
      </c>
      <c r="B6" s="26" t="s">
        <v>189</v>
      </c>
      <c r="C6" s="24">
        <v>1089</v>
      </c>
      <c r="D6" s="24">
        <v>1691</v>
      </c>
      <c r="E6" s="24">
        <v>1983</v>
      </c>
      <c r="F6" s="24">
        <v>846</v>
      </c>
      <c r="G6" s="24">
        <v>2135</v>
      </c>
      <c r="H6" s="24">
        <v>1558</v>
      </c>
      <c r="I6" s="24">
        <v>750</v>
      </c>
      <c r="J6" s="24">
        <v>996</v>
      </c>
      <c r="K6" s="24">
        <v>705</v>
      </c>
      <c r="L6" s="24">
        <v>765</v>
      </c>
      <c r="M6" s="24">
        <v>876</v>
      </c>
      <c r="N6" s="24">
        <v>559</v>
      </c>
      <c r="O6" s="6">
        <f>SUM(C6:N6)</f>
        <v>13953</v>
      </c>
    </row>
    <row r="7" spans="1:15" ht="33" customHeight="1" x14ac:dyDescent="0.25">
      <c r="A7" s="34">
        <f t="shared" ref="A7:A11" si="0">+A6+0.1</f>
        <v>1.2000000000000002</v>
      </c>
      <c r="B7" s="26" t="s">
        <v>190</v>
      </c>
      <c r="C7" s="24">
        <v>158</v>
      </c>
      <c r="D7" s="24">
        <v>330</v>
      </c>
      <c r="E7" s="24">
        <v>221</v>
      </c>
      <c r="F7" s="24">
        <v>78</v>
      </c>
      <c r="G7" s="24">
        <v>200</v>
      </c>
      <c r="H7" s="24">
        <v>218</v>
      </c>
      <c r="I7" s="24">
        <v>544</v>
      </c>
      <c r="J7" s="24">
        <v>106</v>
      </c>
      <c r="K7" s="24">
        <v>119</v>
      </c>
      <c r="L7" s="24">
        <v>510</v>
      </c>
      <c r="M7" s="24">
        <v>38</v>
      </c>
      <c r="N7" s="24">
        <v>25</v>
      </c>
      <c r="O7" s="6">
        <f>SUM(C7:N7)</f>
        <v>2547</v>
      </c>
    </row>
    <row r="8" spans="1:15" ht="33" customHeight="1" x14ac:dyDescent="0.25">
      <c r="A8" s="34">
        <f t="shared" si="0"/>
        <v>1.3000000000000003</v>
      </c>
      <c r="B8" s="26" t="s">
        <v>191</v>
      </c>
      <c r="C8" s="24">
        <v>538</v>
      </c>
      <c r="D8" s="24">
        <v>515</v>
      </c>
      <c r="E8" s="24">
        <v>616</v>
      </c>
      <c r="F8" s="24">
        <v>203</v>
      </c>
      <c r="G8" s="24">
        <v>622</v>
      </c>
      <c r="H8" s="24">
        <v>499</v>
      </c>
      <c r="I8" s="24">
        <v>650</v>
      </c>
      <c r="J8" s="24">
        <v>451</v>
      </c>
      <c r="K8" s="24">
        <v>411</v>
      </c>
      <c r="L8" s="24">
        <v>163</v>
      </c>
      <c r="M8" s="24">
        <v>447</v>
      </c>
      <c r="N8" s="24">
        <v>261</v>
      </c>
      <c r="O8" s="6">
        <f t="shared" ref="O8:O11" si="1">SUM(C8:N8)</f>
        <v>5376</v>
      </c>
    </row>
    <row r="9" spans="1:15" ht="33" customHeight="1" x14ac:dyDescent="0.25">
      <c r="A9" s="34">
        <f t="shared" si="0"/>
        <v>1.4000000000000004</v>
      </c>
      <c r="B9" s="26" t="s">
        <v>192</v>
      </c>
      <c r="C9" s="24">
        <v>314</v>
      </c>
      <c r="D9" s="24">
        <v>253</v>
      </c>
      <c r="E9" s="24">
        <v>244</v>
      </c>
      <c r="F9" s="24">
        <v>146</v>
      </c>
      <c r="G9" s="24">
        <v>101</v>
      </c>
      <c r="H9" s="24">
        <v>109</v>
      </c>
      <c r="I9" s="24">
        <v>175</v>
      </c>
      <c r="J9" s="24">
        <v>200</v>
      </c>
      <c r="K9" s="24">
        <v>160</v>
      </c>
      <c r="L9" s="24">
        <v>503</v>
      </c>
      <c r="M9" s="24">
        <v>107</v>
      </c>
      <c r="N9" s="24">
        <v>52</v>
      </c>
      <c r="O9" s="6">
        <f t="shared" si="1"/>
        <v>2364</v>
      </c>
    </row>
    <row r="10" spans="1:15" ht="33" customHeight="1" x14ac:dyDescent="0.25">
      <c r="A10" s="34">
        <f t="shared" si="0"/>
        <v>1.5000000000000004</v>
      </c>
      <c r="B10" s="26" t="s">
        <v>193</v>
      </c>
      <c r="C10" s="24">
        <v>187</v>
      </c>
      <c r="D10" s="24">
        <v>323</v>
      </c>
      <c r="E10" s="24">
        <v>276</v>
      </c>
      <c r="F10" s="24">
        <v>152</v>
      </c>
      <c r="G10" s="24">
        <v>109</v>
      </c>
      <c r="H10" s="24">
        <v>148</v>
      </c>
      <c r="I10" s="24">
        <v>222</v>
      </c>
      <c r="J10" s="24">
        <v>313</v>
      </c>
      <c r="K10" s="24">
        <v>381</v>
      </c>
      <c r="L10" s="24">
        <v>207</v>
      </c>
      <c r="M10" s="24">
        <v>107</v>
      </c>
      <c r="N10" s="24">
        <v>60</v>
      </c>
      <c r="O10" s="6">
        <f t="shared" si="1"/>
        <v>2485</v>
      </c>
    </row>
    <row r="11" spans="1:15" ht="33" customHeight="1" x14ac:dyDescent="0.25">
      <c r="A11" s="34">
        <f t="shared" si="0"/>
        <v>1.6000000000000005</v>
      </c>
      <c r="B11" s="26" t="s">
        <v>194</v>
      </c>
      <c r="C11" s="24">
        <v>7061</v>
      </c>
      <c r="D11" s="24">
        <v>9018</v>
      </c>
      <c r="E11" s="24">
        <v>8528</v>
      </c>
      <c r="F11" s="24">
        <v>6221</v>
      </c>
      <c r="G11" s="24">
        <v>10685</v>
      </c>
      <c r="H11" s="24">
        <v>10325</v>
      </c>
      <c r="I11" s="24">
        <v>10636</v>
      </c>
      <c r="J11" s="24">
        <v>7713</v>
      </c>
      <c r="K11" s="24">
        <v>6636</v>
      </c>
      <c r="L11" s="24">
        <v>9300</v>
      </c>
      <c r="M11" s="24">
        <v>9155</v>
      </c>
      <c r="N11" s="24">
        <v>4467</v>
      </c>
      <c r="O11" s="6">
        <f t="shared" si="1"/>
        <v>99745</v>
      </c>
    </row>
    <row r="12" spans="1:15" ht="33" customHeight="1" x14ac:dyDescent="0.25">
      <c r="A12" s="35">
        <f>+A5+1</f>
        <v>2</v>
      </c>
      <c r="B12" s="7" t="s">
        <v>195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5" ht="35.25" customHeight="1" x14ac:dyDescent="0.25">
      <c r="A13" s="36">
        <f>+A12+0.1</f>
        <v>2.1</v>
      </c>
      <c r="B13" s="11" t="s">
        <v>196</v>
      </c>
      <c r="C13" s="24">
        <v>258</v>
      </c>
      <c r="D13" s="24">
        <v>264</v>
      </c>
      <c r="E13" s="24">
        <v>111</v>
      </c>
      <c r="F13" s="24">
        <v>31</v>
      </c>
      <c r="G13" s="24">
        <v>71</v>
      </c>
      <c r="H13" s="24">
        <v>41</v>
      </c>
      <c r="I13" s="24">
        <v>174</v>
      </c>
      <c r="J13" s="24">
        <v>622</v>
      </c>
      <c r="K13" s="24">
        <v>2182</v>
      </c>
      <c r="L13" s="24">
        <v>1168</v>
      </c>
      <c r="M13" s="24">
        <v>507</v>
      </c>
      <c r="N13" s="24">
        <v>75</v>
      </c>
      <c r="O13" s="6">
        <f>SUM(C13:N13)</f>
        <v>5504</v>
      </c>
    </row>
    <row r="14" spans="1:15" ht="35.25" customHeight="1" x14ac:dyDescent="0.25">
      <c r="A14" s="36">
        <f t="shared" ref="A14:A17" si="2">+A13+0.1</f>
        <v>2.2000000000000002</v>
      </c>
      <c r="B14" s="11" t="s">
        <v>197</v>
      </c>
      <c r="C14" s="24">
        <v>1454</v>
      </c>
      <c r="D14" s="24">
        <v>1261</v>
      </c>
      <c r="E14" s="24">
        <v>1612</v>
      </c>
      <c r="F14" s="24">
        <v>865</v>
      </c>
      <c r="G14" s="24">
        <v>1015</v>
      </c>
      <c r="H14" s="24">
        <v>930</v>
      </c>
      <c r="I14" s="24">
        <v>1105</v>
      </c>
      <c r="J14" s="24">
        <v>1338</v>
      </c>
      <c r="K14" s="24">
        <v>2471</v>
      </c>
      <c r="L14" s="24">
        <v>1754</v>
      </c>
      <c r="M14" s="24">
        <v>1124</v>
      </c>
      <c r="N14" s="24">
        <v>345</v>
      </c>
      <c r="O14" s="6">
        <f>SUM(C14:N14)</f>
        <v>15274</v>
      </c>
    </row>
    <row r="15" spans="1:15" ht="35.25" customHeight="1" x14ac:dyDescent="0.25">
      <c r="A15" s="36">
        <f t="shared" si="2"/>
        <v>2.3000000000000003</v>
      </c>
      <c r="B15" s="11" t="s">
        <v>198</v>
      </c>
      <c r="C15" s="24">
        <v>176</v>
      </c>
      <c r="D15" s="24">
        <v>176</v>
      </c>
      <c r="E15" s="24">
        <v>213</v>
      </c>
      <c r="F15" s="24">
        <v>139</v>
      </c>
      <c r="G15" s="24">
        <v>146</v>
      </c>
      <c r="H15" s="24">
        <v>175</v>
      </c>
      <c r="I15" s="24">
        <v>222</v>
      </c>
      <c r="J15" s="24">
        <v>185</v>
      </c>
      <c r="K15" s="24">
        <v>511</v>
      </c>
      <c r="L15" s="24">
        <v>284</v>
      </c>
      <c r="M15" s="24">
        <v>147</v>
      </c>
      <c r="N15" s="24">
        <v>98</v>
      </c>
      <c r="O15" s="6">
        <f>SUM(C15:N15)</f>
        <v>2472</v>
      </c>
    </row>
    <row r="16" spans="1:15" ht="35.25" customHeight="1" x14ac:dyDescent="0.25">
      <c r="A16" s="36">
        <f t="shared" si="2"/>
        <v>2.4000000000000004</v>
      </c>
      <c r="B16" s="11" t="s">
        <v>199</v>
      </c>
      <c r="C16" s="24">
        <v>138</v>
      </c>
      <c r="D16" s="24">
        <v>151</v>
      </c>
      <c r="E16" s="24">
        <v>110</v>
      </c>
      <c r="F16" s="24">
        <v>75</v>
      </c>
      <c r="G16" s="24">
        <v>105</v>
      </c>
      <c r="H16" s="24">
        <v>104</v>
      </c>
      <c r="I16" s="24">
        <v>89</v>
      </c>
      <c r="J16" s="24">
        <v>129</v>
      </c>
      <c r="K16" s="24">
        <v>150</v>
      </c>
      <c r="L16" s="24">
        <v>150</v>
      </c>
      <c r="M16" s="24">
        <v>98</v>
      </c>
      <c r="N16" s="24">
        <v>65</v>
      </c>
      <c r="O16" s="6">
        <f>SUM(C16:N16)</f>
        <v>1364</v>
      </c>
    </row>
    <row r="17" spans="1:15" ht="35.25" customHeight="1" x14ac:dyDescent="0.25">
      <c r="A17" s="36">
        <f t="shared" si="2"/>
        <v>2.5000000000000004</v>
      </c>
      <c r="B17" s="11" t="s">
        <v>200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6">
        <f>SUM(C17:N17)</f>
        <v>0</v>
      </c>
    </row>
    <row r="18" spans="1:15" hidden="1" x14ac:dyDescent="0.25"/>
    <row r="19" spans="1:15" hidden="1" x14ac:dyDescent="0.25">
      <c r="A19" s="1" t="s">
        <v>188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57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7"/>
  <sheetViews>
    <sheetView view="pageBreakPreview" zoomScale="70" zoomScaleNormal="70" zoomScaleSheetLayoutView="70" workbookViewId="0">
      <selection sqref="A1:O1"/>
    </sheetView>
  </sheetViews>
  <sheetFormatPr baseColWidth="10" defaultColWidth="0" defaultRowHeight="15.75" zeroHeight="1" x14ac:dyDescent="0.25"/>
  <cols>
    <col min="1" max="1" width="8.42578125" style="1" customWidth="1"/>
    <col min="2" max="2" width="44.140625" style="1" customWidth="1"/>
    <col min="3" max="3" width="12.42578125" style="1" bestFit="1" customWidth="1"/>
    <col min="4" max="4" width="14.42578125" style="1" bestFit="1" customWidth="1"/>
    <col min="5" max="5" width="12.85546875" style="1" bestFit="1" customWidth="1"/>
    <col min="6" max="6" width="11.5703125" style="1" bestFit="1" customWidth="1"/>
    <col min="7" max="7" width="12" style="1" bestFit="1" customWidth="1"/>
    <col min="8" max="8" width="11.5703125" style="1" bestFit="1" customWidth="1"/>
    <col min="9" max="9" width="11" style="1" bestFit="1" customWidth="1"/>
    <col min="10" max="10" width="13.42578125" style="1" bestFit="1" customWidth="1"/>
    <col min="11" max="11" width="18.42578125" style="1" bestFit="1" customWidth="1"/>
    <col min="12" max="12" width="14.42578125" style="1" bestFit="1" customWidth="1"/>
    <col min="13" max="13" width="17.28515625" style="1" bestFit="1" customWidth="1"/>
    <col min="14" max="14" width="16.42578125" style="1" bestFit="1" customWidth="1"/>
    <col min="15" max="15" width="11.7109375" style="1" bestFit="1" customWidth="1"/>
    <col min="16" max="16384" width="11.42578125" style="1" hidden="1"/>
  </cols>
  <sheetData>
    <row r="1" spans="1:15" ht="32.2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32.25" customHeight="1" x14ac:dyDescent="0.25">
      <c r="A2" s="44" t="s">
        <v>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39.75" customHeight="1" x14ac:dyDescent="0.2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40.5" customHeight="1" x14ac:dyDescent="0.25">
      <c r="A4" s="7" t="s">
        <v>0</v>
      </c>
      <c r="B4" s="8" t="s">
        <v>257</v>
      </c>
      <c r="C4" s="9" t="s">
        <v>147</v>
      </c>
      <c r="D4" s="9" t="s">
        <v>148</v>
      </c>
      <c r="E4" s="9" t="s">
        <v>149</v>
      </c>
      <c r="F4" s="9" t="s">
        <v>150</v>
      </c>
      <c r="G4" s="9" t="s">
        <v>151</v>
      </c>
      <c r="H4" s="9" t="s">
        <v>152</v>
      </c>
      <c r="I4" s="9" t="s">
        <v>153</v>
      </c>
      <c r="J4" s="9" t="s">
        <v>154</v>
      </c>
      <c r="K4" s="9" t="s">
        <v>155</v>
      </c>
      <c r="L4" s="9" t="s">
        <v>156</v>
      </c>
      <c r="M4" s="9" t="s">
        <v>157</v>
      </c>
      <c r="N4" s="9" t="s">
        <v>158</v>
      </c>
      <c r="O4" s="9" t="s">
        <v>33</v>
      </c>
    </row>
    <row r="5" spans="1:15" ht="44.25" customHeight="1" x14ac:dyDescent="0.25">
      <c r="A5" s="34">
        <v>1</v>
      </c>
      <c r="B5" s="26" t="s">
        <v>201</v>
      </c>
      <c r="C5" s="24">
        <v>6</v>
      </c>
      <c r="D5" s="24">
        <v>10</v>
      </c>
      <c r="E5" s="42">
        <v>6</v>
      </c>
      <c r="F5" s="24">
        <v>4</v>
      </c>
      <c r="G5" s="24">
        <v>2</v>
      </c>
      <c r="H5" s="24">
        <v>19</v>
      </c>
      <c r="I5" s="42">
        <v>14</v>
      </c>
      <c r="J5" s="24">
        <v>12</v>
      </c>
      <c r="K5" s="42">
        <v>7</v>
      </c>
      <c r="L5" s="24">
        <v>9</v>
      </c>
      <c r="M5" s="42">
        <v>8</v>
      </c>
      <c r="N5" s="24">
        <v>11</v>
      </c>
      <c r="O5" s="6">
        <f>SUM(C5:N5)</f>
        <v>108</v>
      </c>
    </row>
    <row r="6" spans="1:15" ht="46.5" customHeight="1" x14ac:dyDescent="0.25">
      <c r="A6" s="36">
        <f>+A5+1</f>
        <v>2</v>
      </c>
      <c r="B6" s="26" t="s">
        <v>202</v>
      </c>
      <c r="C6" s="24">
        <v>0</v>
      </c>
      <c r="D6" s="24">
        <v>0</v>
      </c>
      <c r="E6" s="42">
        <v>0</v>
      </c>
      <c r="F6" s="24">
        <v>0</v>
      </c>
      <c r="G6" s="24">
        <v>0</v>
      </c>
      <c r="H6" s="24">
        <v>0</v>
      </c>
      <c r="I6" s="42">
        <v>0</v>
      </c>
      <c r="J6" s="24">
        <v>0</v>
      </c>
      <c r="K6" s="42">
        <v>0</v>
      </c>
      <c r="L6" s="24">
        <v>0</v>
      </c>
      <c r="M6" s="42">
        <v>0</v>
      </c>
      <c r="N6" s="24">
        <v>0</v>
      </c>
      <c r="O6" s="6">
        <f>SUM(C6:N6)</f>
        <v>0</v>
      </c>
    </row>
    <row r="7" spans="1:15" ht="57.75" customHeight="1" x14ac:dyDescent="0.25">
      <c r="A7" s="36">
        <f>+A6+1</f>
        <v>3</v>
      </c>
      <c r="B7" s="26" t="s">
        <v>203</v>
      </c>
      <c r="C7" s="24">
        <v>0</v>
      </c>
      <c r="D7" s="24">
        <v>0</v>
      </c>
      <c r="E7" s="42">
        <v>0</v>
      </c>
      <c r="F7" s="24">
        <v>0</v>
      </c>
      <c r="G7" s="24">
        <v>0</v>
      </c>
      <c r="H7" s="24">
        <v>0</v>
      </c>
      <c r="I7" s="42">
        <v>0</v>
      </c>
      <c r="J7" s="24">
        <v>0</v>
      </c>
      <c r="K7" s="42">
        <v>0</v>
      </c>
      <c r="L7" s="24">
        <v>0</v>
      </c>
      <c r="M7" s="42">
        <v>0</v>
      </c>
      <c r="N7" s="24">
        <v>0</v>
      </c>
      <c r="O7" s="6">
        <f>SUM(C7:N7)</f>
        <v>0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58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86"/>
  <sheetViews>
    <sheetView view="pageBreakPreview" zoomScale="70" zoomScaleNormal="70" zoomScaleSheetLayoutView="70" workbookViewId="0">
      <selection sqref="A1:O1"/>
    </sheetView>
  </sheetViews>
  <sheetFormatPr baseColWidth="10" defaultColWidth="0" defaultRowHeight="15.75" zeroHeight="1" x14ac:dyDescent="0.25"/>
  <cols>
    <col min="1" max="1" width="8.42578125" style="1" customWidth="1"/>
    <col min="2" max="2" width="34.28515625" style="1" customWidth="1"/>
    <col min="3" max="3" width="13.5703125" style="1" bestFit="1" customWidth="1"/>
    <col min="4" max="4" width="14.42578125" style="1" bestFit="1" customWidth="1"/>
    <col min="5" max="5" width="14.7109375" style="1" customWidth="1"/>
    <col min="6" max="6" width="14.140625" style="1" customWidth="1"/>
    <col min="7" max="7" width="15.85546875" style="1" customWidth="1"/>
    <col min="8" max="8" width="11.5703125" style="1" bestFit="1" customWidth="1"/>
    <col min="9" max="9" width="11.7109375" style="1" bestFit="1" customWidth="1"/>
    <col min="10" max="10" width="13.42578125" style="1" bestFit="1" customWidth="1"/>
    <col min="11" max="11" width="17.42578125" style="1" bestFit="1" customWidth="1"/>
    <col min="12" max="12" width="14.42578125" style="1" bestFit="1" customWidth="1"/>
    <col min="13" max="13" width="17.28515625" style="1" bestFit="1" customWidth="1"/>
    <col min="14" max="14" width="16.42578125" style="1" bestFit="1" customWidth="1"/>
    <col min="15" max="15" width="14.7109375" style="1" bestFit="1" customWidth="1"/>
    <col min="16" max="16384" width="11.42578125" style="1" hidden="1"/>
  </cols>
  <sheetData>
    <row r="1" spans="1:15" ht="32.2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32.25" customHeight="1" x14ac:dyDescent="0.25">
      <c r="A2" s="44" t="s">
        <v>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39.75" customHeight="1" x14ac:dyDescent="0.2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40.5" customHeight="1" x14ac:dyDescent="0.25">
      <c r="A4" s="7" t="s">
        <v>0</v>
      </c>
      <c r="B4" s="8" t="s">
        <v>257</v>
      </c>
      <c r="C4" s="9" t="s">
        <v>147</v>
      </c>
      <c r="D4" s="9" t="s">
        <v>148</v>
      </c>
      <c r="E4" s="9" t="s">
        <v>149</v>
      </c>
      <c r="F4" s="9" t="s">
        <v>150</v>
      </c>
      <c r="G4" s="9" t="s">
        <v>151</v>
      </c>
      <c r="H4" s="9" t="s">
        <v>152</v>
      </c>
      <c r="I4" s="9" t="s">
        <v>153</v>
      </c>
      <c r="J4" s="9" t="s">
        <v>154</v>
      </c>
      <c r="K4" s="9" t="s">
        <v>155</v>
      </c>
      <c r="L4" s="9" t="s">
        <v>156</v>
      </c>
      <c r="M4" s="9" t="s">
        <v>157</v>
      </c>
      <c r="N4" s="9" t="s">
        <v>158</v>
      </c>
      <c r="O4" s="9" t="s">
        <v>33</v>
      </c>
    </row>
    <row r="5" spans="1:15" ht="33" customHeight="1" x14ac:dyDescent="0.25">
      <c r="A5" s="35">
        <v>1</v>
      </c>
      <c r="B5" s="7" t="s">
        <v>204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33" customHeight="1" x14ac:dyDescent="0.25">
      <c r="A6" s="34">
        <f>+A5+0.1</f>
        <v>1.1000000000000001</v>
      </c>
      <c r="B6" s="26" t="s">
        <v>206</v>
      </c>
      <c r="C6" s="24">
        <v>42</v>
      </c>
      <c r="D6" s="24">
        <v>263</v>
      </c>
      <c r="E6" s="24">
        <v>261</v>
      </c>
      <c r="F6" s="24">
        <v>54</v>
      </c>
      <c r="G6" s="24">
        <v>23</v>
      </c>
      <c r="H6" s="24">
        <v>35</v>
      </c>
      <c r="I6" s="42">
        <v>22</v>
      </c>
      <c r="J6" s="24">
        <v>22</v>
      </c>
      <c r="K6" s="42">
        <f>14</f>
        <v>14</v>
      </c>
      <c r="L6" s="24">
        <v>17</v>
      </c>
      <c r="M6" s="24">
        <v>25</v>
      </c>
      <c r="N6" s="24">
        <v>10</v>
      </c>
      <c r="O6" s="6">
        <f t="shared" ref="O6:O12" si="0">SUM(C6:N6)</f>
        <v>788</v>
      </c>
    </row>
    <row r="7" spans="1:15" ht="33" customHeight="1" x14ac:dyDescent="0.25">
      <c r="A7" s="34">
        <f t="shared" ref="A7:A12" si="1">+A6+0.1</f>
        <v>1.2000000000000002</v>
      </c>
      <c r="B7" s="26" t="s">
        <v>207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42">
        <v>0</v>
      </c>
      <c r="J7" s="24">
        <v>0</v>
      </c>
      <c r="K7" s="42">
        <v>0</v>
      </c>
      <c r="L7" s="24">
        <v>0</v>
      </c>
      <c r="M7" s="24">
        <v>0</v>
      </c>
      <c r="N7" s="24">
        <v>0</v>
      </c>
      <c r="O7" s="6">
        <f t="shared" si="0"/>
        <v>0</v>
      </c>
    </row>
    <row r="8" spans="1:15" ht="33" customHeight="1" x14ac:dyDescent="0.25">
      <c r="A8" s="34">
        <f t="shared" si="1"/>
        <v>1.3000000000000003</v>
      </c>
      <c r="B8" s="26" t="s">
        <v>208</v>
      </c>
      <c r="C8" s="24">
        <v>23</v>
      </c>
      <c r="D8" s="24">
        <v>0</v>
      </c>
      <c r="E8" s="24">
        <v>3</v>
      </c>
      <c r="F8" s="24">
        <v>4</v>
      </c>
      <c r="G8" s="24">
        <v>9</v>
      </c>
      <c r="H8" s="24">
        <v>4</v>
      </c>
      <c r="I8" s="42">
        <v>7</v>
      </c>
      <c r="J8" s="24">
        <v>9</v>
      </c>
      <c r="K8" s="42">
        <f>2</f>
        <v>2</v>
      </c>
      <c r="L8" s="24">
        <v>0</v>
      </c>
      <c r="M8" s="24">
        <v>0</v>
      </c>
      <c r="N8" s="24">
        <v>1</v>
      </c>
      <c r="O8" s="6">
        <f t="shared" si="0"/>
        <v>62</v>
      </c>
    </row>
    <row r="9" spans="1:15" ht="33" customHeight="1" x14ac:dyDescent="0.25">
      <c r="A9" s="34">
        <f t="shared" si="1"/>
        <v>1.4000000000000004</v>
      </c>
      <c r="B9" s="26" t="s">
        <v>209</v>
      </c>
      <c r="C9" s="24">
        <v>1</v>
      </c>
      <c r="D9" s="24">
        <v>1</v>
      </c>
      <c r="E9" s="24">
        <v>0</v>
      </c>
      <c r="F9" s="24">
        <v>0</v>
      </c>
      <c r="G9" s="24">
        <v>0</v>
      </c>
      <c r="H9" s="24">
        <v>0</v>
      </c>
      <c r="I9" s="42">
        <v>0</v>
      </c>
      <c r="J9" s="24">
        <v>0</v>
      </c>
      <c r="K9" s="42">
        <v>2</v>
      </c>
      <c r="L9" s="24">
        <v>1</v>
      </c>
      <c r="M9" s="24">
        <v>0</v>
      </c>
      <c r="N9" s="24">
        <v>0</v>
      </c>
      <c r="O9" s="6">
        <f t="shared" si="0"/>
        <v>5</v>
      </c>
    </row>
    <row r="10" spans="1:15" ht="33" customHeight="1" x14ac:dyDescent="0.25">
      <c r="A10" s="34">
        <f t="shared" si="1"/>
        <v>1.5000000000000004</v>
      </c>
      <c r="B10" s="26" t="s">
        <v>210</v>
      </c>
      <c r="C10" s="24">
        <v>1</v>
      </c>
      <c r="D10" s="24">
        <v>0</v>
      </c>
      <c r="E10" s="24">
        <v>0</v>
      </c>
      <c r="F10" s="24">
        <v>0</v>
      </c>
      <c r="G10" s="24">
        <v>0</v>
      </c>
      <c r="H10" s="24">
        <v>1</v>
      </c>
      <c r="I10" s="42">
        <v>0</v>
      </c>
      <c r="J10" s="24">
        <v>0</v>
      </c>
      <c r="K10" s="42">
        <v>0</v>
      </c>
      <c r="L10" s="24">
        <v>0</v>
      </c>
      <c r="M10" s="24">
        <v>0</v>
      </c>
      <c r="N10" s="24">
        <v>0</v>
      </c>
      <c r="O10" s="6">
        <f t="shared" si="0"/>
        <v>2</v>
      </c>
    </row>
    <row r="11" spans="1:15" ht="33" customHeight="1" x14ac:dyDescent="0.25">
      <c r="A11" s="34">
        <f t="shared" si="1"/>
        <v>1.6000000000000005</v>
      </c>
      <c r="B11" s="26" t="s">
        <v>211</v>
      </c>
      <c r="C11" s="24">
        <v>12</v>
      </c>
      <c r="D11" s="24">
        <v>26</v>
      </c>
      <c r="E11" s="24">
        <v>21</v>
      </c>
      <c r="F11" s="24">
        <v>11</v>
      </c>
      <c r="G11" s="24">
        <v>118</v>
      </c>
      <c r="H11" s="24">
        <v>177</v>
      </c>
      <c r="I11" s="42">
        <v>93</v>
      </c>
      <c r="J11" s="24">
        <v>190</v>
      </c>
      <c r="K11" s="42">
        <f>6+14+126+5</f>
        <v>151</v>
      </c>
      <c r="L11" s="24">
        <v>209</v>
      </c>
      <c r="M11" s="24">
        <v>176</v>
      </c>
      <c r="N11" s="24">
        <v>122</v>
      </c>
      <c r="O11" s="6">
        <f t="shared" si="0"/>
        <v>1306</v>
      </c>
    </row>
    <row r="12" spans="1:15" ht="33" customHeight="1" x14ac:dyDescent="0.25">
      <c r="A12" s="34">
        <f t="shared" si="1"/>
        <v>1.7000000000000006</v>
      </c>
      <c r="B12" s="26" t="s">
        <v>205</v>
      </c>
      <c r="C12" s="24">
        <v>0</v>
      </c>
      <c r="D12" s="24">
        <v>0</v>
      </c>
      <c r="E12" s="24">
        <v>1</v>
      </c>
      <c r="F12" s="24">
        <v>2</v>
      </c>
      <c r="G12" s="24">
        <v>1</v>
      </c>
      <c r="H12" s="24">
        <v>0</v>
      </c>
      <c r="I12" s="42">
        <v>7</v>
      </c>
      <c r="J12" s="24">
        <v>4</v>
      </c>
      <c r="K12" s="38">
        <v>4</v>
      </c>
      <c r="L12" s="24">
        <v>2</v>
      </c>
      <c r="M12" s="24">
        <v>16</v>
      </c>
      <c r="N12" s="24">
        <v>4</v>
      </c>
      <c r="O12" s="6">
        <f t="shared" si="0"/>
        <v>41</v>
      </c>
    </row>
    <row r="13" spans="1:15" ht="33" customHeight="1" x14ac:dyDescent="0.25">
      <c r="A13" s="35">
        <f>+A5+1</f>
        <v>2</v>
      </c>
      <c r="B13" s="7" t="s">
        <v>212</v>
      </c>
      <c r="C13" s="7"/>
      <c r="D13" s="9"/>
      <c r="E13" s="9"/>
      <c r="F13" s="9"/>
      <c r="G13" s="9"/>
      <c r="H13" s="9"/>
      <c r="I13" s="40"/>
      <c r="J13" s="9"/>
      <c r="K13" s="40"/>
      <c r="L13" s="9"/>
      <c r="M13" s="9"/>
      <c r="N13" s="9"/>
      <c r="O13" s="9"/>
    </row>
    <row r="14" spans="1:15" ht="33" customHeight="1" x14ac:dyDescent="0.25">
      <c r="A14" s="34">
        <f>+A13+0.1</f>
        <v>2.1</v>
      </c>
      <c r="B14" s="26" t="s">
        <v>206</v>
      </c>
      <c r="C14" s="24">
        <v>116</v>
      </c>
      <c r="D14" s="24">
        <v>95</v>
      </c>
      <c r="E14" s="24">
        <v>85</v>
      </c>
      <c r="F14" s="24">
        <v>14</v>
      </c>
      <c r="G14" s="24">
        <v>35</v>
      </c>
      <c r="H14" s="24">
        <v>35</v>
      </c>
      <c r="I14" s="42">
        <v>24</v>
      </c>
      <c r="J14" s="24">
        <v>15</v>
      </c>
      <c r="K14" s="42">
        <f>26+1</f>
        <v>27</v>
      </c>
      <c r="L14" s="24">
        <v>46</v>
      </c>
      <c r="M14" s="24">
        <v>53</v>
      </c>
      <c r="N14" s="24">
        <v>57</v>
      </c>
      <c r="O14" s="6">
        <f t="shared" ref="O14:O20" si="2">SUM(C14:N14)</f>
        <v>602</v>
      </c>
    </row>
    <row r="15" spans="1:15" ht="33" customHeight="1" x14ac:dyDescent="0.25">
      <c r="A15" s="34">
        <f t="shared" ref="A15:A20" si="3">+A14+0.1</f>
        <v>2.2000000000000002</v>
      </c>
      <c r="B15" s="26" t="s">
        <v>207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42">
        <v>0</v>
      </c>
      <c r="J15" s="24">
        <v>0</v>
      </c>
      <c r="K15" s="42">
        <v>0</v>
      </c>
      <c r="L15" s="24">
        <v>0</v>
      </c>
      <c r="M15" s="24">
        <v>0</v>
      </c>
      <c r="N15" s="24">
        <v>0</v>
      </c>
      <c r="O15" s="6">
        <f t="shared" si="2"/>
        <v>0</v>
      </c>
    </row>
    <row r="16" spans="1:15" ht="33" customHeight="1" x14ac:dyDescent="0.25">
      <c r="A16" s="34">
        <f t="shared" si="3"/>
        <v>2.3000000000000003</v>
      </c>
      <c r="B16" s="26" t="s">
        <v>208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2</v>
      </c>
      <c r="I16" s="42">
        <v>2</v>
      </c>
      <c r="J16" s="24">
        <v>1</v>
      </c>
      <c r="K16" s="42">
        <f>1</f>
        <v>1</v>
      </c>
      <c r="L16" s="24">
        <v>1</v>
      </c>
      <c r="M16" s="24">
        <v>1</v>
      </c>
      <c r="N16" s="24">
        <v>0</v>
      </c>
      <c r="O16" s="6">
        <f t="shared" si="2"/>
        <v>8</v>
      </c>
    </row>
    <row r="17" spans="1:15" ht="33" customHeight="1" x14ac:dyDescent="0.25">
      <c r="A17" s="34">
        <f t="shared" si="3"/>
        <v>2.4000000000000004</v>
      </c>
      <c r="B17" s="26" t="s">
        <v>209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42">
        <v>0</v>
      </c>
      <c r="J17" s="24">
        <v>0</v>
      </c>
      <c r="K17" s="42">
        <v>0</v>
      </c>
      <c r="L17" s="24">
        <v>0</v>
      </c>
      <c r="M17" s="24">
        <v>0</v>
      </c>
      <c r="N17" s="24">
        <v>0</v>
      </c>
      <c r="O17" s="6">
        <f t="shared" si="2"/>
        <v>0</v>
      </c>
    </row>
    <row r="18" spans="1:15" ht="33" customHeight="1" x14ac:dyDescent="0.25">
      <c r="A18" s="34">
        <f t="shared" si="3"/>
        <v>2.5000000000000004</v>
      </c>
      <c r="B18" s="26" t="s">
        <v>210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42">
        <v>2</v>
      </c>
      <c r="J18" s="24">
        <v>0</v>
      </c>
      <c r="K18" s="42">
        <v>0</v>
      </c>
      <c r="L18" s="24">
        <v>0</v>
      </c>
      <c r="M18" s="24">
        <v>0</v>
      </c>
      <c r="N18" s="24">
        <v>0</v>
      </c>
      <c r="O18" s="6">
        <f t="shared" si="2"/>
        <v>2</v>
      </c>
    </row>
    <row r="19" spans="1:15" ht="33" customHeight="1" x14ac:dyDescent="0.25">
      <c r="A19" s="34">
        <f t="shared" si="3"/>
        <v>2.6000000000000005</v>
      </c>
      <c r="B19" s="26" t="s">
        <v>211</v>
      </c>
      <c r="C19" s="24">
        <v>13</v>
      </c>
      <c r="D19" s="24">
        <v>19</v>
      </c>
      <c r="E19" s="24">
        <v>13</v>
      </c>
      <c r="F19" s="24">
        <v>5</v>
      </c>
      <c r="G19" s="24">
        <v>17</v>
      </c>
      <c r="H19" s="24">
        <v>22</v>
      </c>
      <c r="I19" s="42">
        <v>15</v>
      </c>
      <c r="J19" s="24">
        <v>17</v>
      </c>
      <c r="K19" s="42">
        <f>8+3</f>
        <v>11</v>
      </c>
      <c r="L19" s="24">
        <v>11</v>
      </c>
      <c r="M19" s="24">
        <v>9</v>
      </c>
      <c r="N19" s="24">
        <v>8</v>
      </c>
      <c r="O19" s="6">
        <f t="shared" si="2"/>
        <v>160</v>
      </c>
    </row>
    <row r="20" spans="1:15" ht="33" customHeight="1" x14ac:dyDescent="0.25">
      <c r="A20" s="34">
        <f t="shared" si="3"/>
        <v>2.7000000000000006</v>
      </c>
      <c r="B20" s="26" t="s">
        <v>205</v>
      </c>
      <c r="C20" s="24">
        <v>1</v>
      </c>
      <c r="D20" s="24">
        <v>0</v>
      </c>
      <c r="E20" s="24">
        <v>1</v>
      </c>
      <c r="F20" s="24">
        <v>2</v>
      </c>
      <c r="G20" s="24">
        <v>0</v>
      </c>
      <c r="H20" s="24">
        <v>1</v>
      </c>
      <c r="I20" s="42">
        <v>0</v>
      </c>
      <c r="J20" s="24">
        <v>6</v>
      </c>
      <c r="K20" s="38">
        <v>1</v>
      </c>
      <c r="L20" s="24">
        <v>1</v>
      </c>
      <c r="M20" s="24">
        <v>0</v>
      </c>
      <c r="N20" s="24">
        <v>3</v>
      </c>
      <c r="O20" s="6">
        <f t="shared" si="2"/>
        <v>16</v>
      </c>
    </row>
    <row r="21" spans="1:15" ht="33" customHeight="1" x14ac:dyDescent="0.25">
      <c r="A21" s="35">
        <f>+A13+1</f>
        <v>3</v>
      </c>
      <c r="B21" s="28" t="s">
        <v>213</v>
      </c>
      <c r="C21" s="7"/>
      <c r="D21" s="9"/>
      <c r="E21" s="9"/>
      <c r="F21" s="9"/>
      <c r="G21" s="9"/>
      <c r="H21" s="9"/>
      <c r="I21" s="40"/>
      <c r="J21" s="9"/>
      <c r="K21" s="40"/>
      <c r="L21" s="9"/>
      <c r="M21" s="9"/>
      <c r="N21" s="9"/>
      <c r="O21" s="9"/>
    </row>
    <row r="22" spans="1:15" ht="33" customHeight="1" x14ac:dyDescent="0.25">
      <c r="A22" s="34">
        <f>+A21+0.1</f>
        <v>3.1</v>
      </c>
      <c r="B22" s="26" t="s">
        <v>206</v>
      </c>
      <c r="C22" s="24">
        <v>117</v>
      </c>
      <c r="D22" s="24">
        <v>93</v>
      </c>
      <c r="E22" s="24">
        <v>83</v>
      </c>
      <c r="F22" s="24">
        <v>14</v>
      </c>
      <c r="G22" s="24">
        <v>30</v>
      </c>
      <c r="H22" s="24">
        <v>33</v>
      </c>
      <c r="I22" s="42">
        <v>19</v>
      </c>
      <c r="J22" s="24">
        <v>12</v>
      </c>
      <c r="K22" s="42">
        <f>23+1</f>
        <v>24</v>
      </c>
      <c r="L22" s="24">
        <v>43</v>
      </c>
      <c r="M22" s="24">
        <v>45</v>
      </c>
      <c r="N22" s="24">
        <v>47</v>
      </c>
      <c r="O22" s="6">
        <f t="shared" ref="O22:O28" si="4">SUM(C22:N22)</f>
        <v>560</v>
      </c>
    </row>
    <row r="23" spans="1:15" ht="33" customHeight="1" x14ac:dyDescent="0.25">
      <c r="A23" s="34">
        <f t="shared" ref="A23:A28" si="5">+A22+0.1</f>
        <v>3.2</v>
      </c>
      <c r="B23" s="26" t="s">
        <v>207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42">
        <v>0</v>
      </c>
      <c r="J23" s="24">
        <v>0</v>
      </c>
      <c r="K23" s="42">
        <v>0</v>
      </c>
      <c r="L23" s="24">
        <v>0</v>
      </c>
      <c r="M23" s="24">
        <v>0</v>
      </c>
      <c r="N23" s="24">
        <v>0</v>
      </c>
      <c r="O23" s="6">
        <f t="shared" si="4"/>
        <v>0</v>
      </c>
    </row>
    <row r="24" spans="1:15" ht="33" customHeight="1" x14ac:dyDescent="0.25">
      <c r="A24" s="34">
        <f t="shared" si="5"/>
        <v>3.3000000000000003</v>
      </c>
      <c r="B24" s="26" t="s">
        <v>208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2</v>
      </c>
      <c r="I24" s="42">
        <v>4</v>
      </c>
      <c r="J24" s="24">
        <v>1</v>
      </c>
      <c r="K24" s="42">
        <f>1</f>
        <v>1</v>
      </c>
      <c r="L24" s="24">
        <v>1</v>
      </c>
      <c r="M24" s="24">
        <v>0</v>
      </c>
      <c r="N24" s="24">
        <v>0</v>
      </c>
      <c r="O24" s="6">
        <f t="shared" si="4"/>
        <v>9</v>
      </c>
    </row>
    <row r="25" spans="1:15" ht="33" customHeight="1" x14ac:dyDescent="0.25">
      <c r="A25" s="34">
        <f t="shared" si="5"/>
        <v>3.4000000000000004</v>
      </c>
      <c r="B25" s="26" t="s">
        <v>209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42">
        <v>0</v>
      </c>
      <c r="J25" s="24">
        <v>0</v>
      </c>
      <c r="K25" s="42">
        <v>0</v>
      </c>
      <c r="L25" s="24">
        <v>0</v>
      </c>
      <c r="M25" s="24">
        <v>0</v>
      </c>
      <c r="N25" s="24">
        <v>0</v>
      </c>
      <c r="O25" s="6">
        <f t="shared" si="4"/>
        <v>0</v>
      </c>
    </row>
    <row r="26" spans="1:15" ht="33" customHeight="1" x14ac:dyDescent="0.25">
      <c r="A26" s="34">
        <f t="shared" si="5"/>
        <v>3.5000000000000004</v>
      </c>
      <c r="B26" s="26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42">
        <v>0</v>
      </c>
      <c r="J26" s="24">
        <v>0</v>
      </c>
      <c r="K26" s="42">
        <v>0</v>
      </c>
      <c r="L26" s="24">
        <v>0</v>
      </c>
      <c r="M26" s="24">
        <v>0</v>
      </c>
      <c r="N26" s="24">
        <v>0</v>
      </c>
      <c r="O26" s="6">
        <f t="shared" si="4"/>
        <v>0</v>
      </c>
    </row>
    <row r="27" spans="1:15" ht="33" customHeight="1" x14ac:dyDescent="0.25">
      <c r="A27" s="34">
        <f t="shared" si="5"/>
        <v>3.6000000000000005</v>
      </c>
      <c r="B27" s="26" t="s">
        <v>211</v>
      </c>
      <c r="C27" s="24">
        <v>1</v>
      </c>
      <c r="D27" s="24">
        <v>12</v>
      </c>
      <c r="E27" s="24">
        <v>8</v>
      </c>
      <c r="F27" s="24">
        <v>2</v>
      </c>
      <c r="G27" s="24">
        <v>14</v>
      </c>
      <c r="H27" s="24">
        <v>14</v>
      </c>
      <c r="I27" s="42">
        <v>2</v>
      </c>
      <c r="J27" s="24">
        <v>8</v>
      </c>
      <c r="K27" s="42">
        <f>2</f>
        <v>2</v>
      </c>
      <c r="L27" s="24">
        <v>2</v>
      </c>
      <c r="M27" s="24">
        <v>1</v>
      </c>
      <c r="N27" s="24">
        <v>6</v>
      </c>
      <c r="O27" s="6">
        <f t="shared" si="4"/>
        <v>72</v>
      </c>
    </row>
    <row r="28" spans="1:15" ht="33" customHeight="1" x14ac:dyDescent="0.25">
      <c r="A28" s="34">
        <f t="shared" si="5"/>
        <v>3.7000000000000006</v>
      </c>
      <c r="B28" s="26" t="s">
        <v>205</v>
      </c>
      <c r="C28" s="24">
        <v>4</v>
      </c>
      <c r="D28" s="24">
        <v>0</v>
      </c>
      <c r="E28" s="24">
        <v>1</v>
      </c>
      <c r="F28" s="24">
        <v>2</v>
      </c>
      <c r="G28" s="24">
        <v>0</v>
      </c>
      <c r="H28" s="24">
        <v>1</v>
      </c>
      <c r="I28" s="42">
        <v>0</v>
      </c>
      <c r="J28" s="24">
        <v>4</v>
      </c>
      <c r="K28" s="38">
        <v>1</v>
      </c>
      <c r="L28" s="24">
        <v>0</v>
      </c>
      <c r="M28" s="24">
        <v>0</v>
      </c>
      <c r="N28" s="24">
        <v>0</v>
      </c>
      <c r="O28" s="6">
        <f t="shared" si="4"/>
        <v>13</v>
      </c>
    </row>
    <row r="29" spans="1:15" ht="33" customHeight="1" x14ac:dyDescent="0.25">
      <c r="A29" s="35">
        <f>+A21+1</f>
        <v>4</v>
      </c>
      <c r="B29" s="28" t="s">
        <v>214</v>
      </c>
      <c r="C29" s="7"/>
      <c r="D29" s="9"/>
      <c r="E29" s="9"/>
      <c r="F29" s="9"/>
      <c r="G29" s="9"/>
      <c r="H29" s="9"/>
      <c r="I29" s="40"/>
      <c r="J29" s="9"/>
      <c r="K29" s="40"/>
      <c r="L29" s="9"/>
      <c r="M29" s="9"/>
      <c r="N29" s="9"/>
      <c r="O29" s="9"/>
    </row>
    <row r="30" spans="1:15" ht="33" customHeight="1" x14ac:dyDescent="0.25">
      <c r="A30" s="34">
        <f>+A29+0.1</f>
        <v>4.0999999999999996</v>
      </c>
      <c r="B30" s="26" t="s">
        <v>206</v>
      </c>
      <c r="C30" s="24">
        <v>1</v>
      </c>
      <c r="D30" s="24">
        <v>2</v>
      </c>
      <c r="E30" s="24">
        <v>2</v>
      </c>
      <c r="F30" s="24">
        <v>0</v>
      </c>
      <c r="G30" s="24">
        <v>5</v>
      </c>
      <c r="H30" s="24">
        <v>2</v>
      </c>
      <c r="I30" s="42">
        <v>6</v>
      </c>
      <c r="J30" s="24">
        <v>4</v>
      </c>
      <c r="K30" s="42">
        <f>3+1</f>
        <v>4</v>
      </c>
      <c r="L30" s="24">
        <v>3</v>
      </c>
      <c r="M30" s="24">
        <v>8</v>
      </c>
      <c r="N30" s="24">
        <v>10</v>
      </c>
      <c r="O30" s="6">
        <f t="shared" ref="O30:O36" si="6">SUM(C30:N30)</f>
        <v>47</v>
      </c>
    </row>
    <row r="31" spans="1:15" ht="33" customHeight="1" x14ac:dyDescent="0.25">
      <c r="A31" s="34">
        <f t="shared" ref="A31:A36" si="7">+A30+0.1</f>
        <v>4.1999999999999993</v>
      </c>
      <c r="B31" s="26" t="s">
        <v>207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42">
        <v>0</v>
      </c>
      <c r="J31" s="24">
        <v>0</v>
      </c>
      <c r="K31" s="42">
        <v>0</v>
      </c>
      <c r="L31" s="24">
        <v>0</v>
      </c>
      <c r="M31" s="24">
        <v>0</v>
      </c>
      <c r="N31" s="24">
        <v>0</v>
      </c>
      <c r="O31" s="6">
        <f t="shared" si="6"/>
        <v>0</v>
      </c>
    </row>
    <row r="32" spans="1:15" ht="33" customHeight="1" x14ac:dyDescent="0.25">
      <c r="A32" s="34">
        <f t="shared" si="7"/>
        <v>4.2999999999999989</v>
      </c>
      <c r="B32" s="26" t="s">
        <v>208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42">
        <v>1</v>
      </c>
      <c r="J32" s="24">
        <v>0</v>
      </c>
      <c r="K32" s="42">
        <v>0</v>
      </c>
      <c r="L32" s="24">
        <v>0</v>
      </c>
      <c r="M32" s="24">
        <v>0</v>
      </c>
      <c r="N32" s="24">
        <v>0</v>
      </c>
      <c r="O32" s="6">
        <f t="shared" si="6"/>
        <v>1</v>
      </c>
    </row>
    <row r="33" spans="1:15" ht="33" customHeight="1" x14ac:dyDescent="0.25">
      <c r="A33" s="34">
        <f t="shared" si="7"/>
        <v>4.3999999999999986</v>
      </c>
      <c r="B33" s="26" t="s">
        <v>209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42">
        <v>0</v>
      </c>
      <c r="J33" s="24">
        <v>0</v>
      </c>
      <c r="K33" s="42">
        <v>0</v>
      </c>
      <c r="L33" s="24">
        <v>0</v>
      </c>
      <c r="M33" s="24">
        <v>0</v>
      </c>
      <c r="N33" s="24">
        <v>0</v>
      </c>
      <c r="O33" s="6">
        <f t="shared" si="6"/>
        <v>0</v>
      </c>
    </row>
    <row r="34" spans="1:15" ht="33" customHeight="1" x14ac:dyDescent="0.25">
      <c r="A34" s="34">
        <f t="shared" si="7"/>
        <v>4.4999999999999982</v>
      </c>
      <c r="B34" s="26" t="s">
        <v>210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42">
        <v>1</v>
      </c>
      <c r="J34" s="24">
        <v>0</v>
      </c>
      <c r="K34" s="42">
        <v>0</v>
      </c>
      <c r="L34" s="24">
        <v>0</v>
      </c>
      <c r="M34" s="24">
        <v>0</v>
      </c>
      <c r="N34" s="24">
        <v>0</v>
      </c>
      <c r="O34" s="6">
        <f t="shared" si="6"/>
        <v>1</v>
      </c>
    </row>
    <row r="35" spans="1:15" ht="33" customHeight="1" x14ac:dyDescent="0.25">
      <c r="A35" s="34">
        <f t="shared" si="7"/>
        <v>4.5999999999999979</v>
      </c>
      <c r="B35" s="26" t="s">
        <v>211</v>
      </c>
      <c r="C35" s="24">
        <v>6</v>
      </c>
      <c r="D35" s="24">
        <v>7</v>
      </c>
      <c r="E35" s="24">
        <v>5</v>
      </c>
      <c r="F35" s="24">
        <v>3</v>
      </c>
      <c r="G35" s="24">
        <v>3</v>
      </c>
      <c r="H35" s="24">
        <v>8</v>
      </c>
      <c r="I35" s="42">
        <v>8</v>
      </c>
      <c r="J35" s="24">
        <v>10</v>
      </c>
      <c r="K35" s="42">
        <f>6+1+3</f>
        <v>10</v>
      </c>
      <c r="L35" s="24">
        <v>9</v>
      </c>
      <c r="M35" s="24">
        <v>10</v>
      </c>
      <c r="N35" s="24">
        <v>2</v>
      </c>
      <c r="O35" s="6">
        <f t="shared" si="6"/>
        <v>81</v>
      </c>
    </row>
    <row r="36" spans="1:15" ht="33" customHeight="1" x14ac:dyDescent="0.25">
      <c r="A36" s="34">
        <f t="shared" si="7"/>
        <v>4.6999999999999975</v>
      </c>
      <c r="B36" s="26" t="s">
        <v>205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42">
        <v>0</v>
      </c>
      <c r="J36" s="24">
        <v>2</v>
      </c>
      <c r="K36" s="38">
        <v>0</v>
      </c>
      <c r="L36" s="24">
        <v>0</v>
      </c>
      <c r="M36" s="24">
        <v>0</v>
      </c>
      <c r="N36" s="24">
        <v>0</v>
      </c>
      <c r="O36" s="6">
        <f t="shared" si="6"/>
        <v>2</v>
      </c>
    </row>
    <row r="37" spans="1:15" ht="33" customHeight="1" x14ac:dyDescent="0.25">
      <c r="A37" s="35">
        <f>+A29+1</f>
        <v>5</v>
      </c>
      <c r="B37" s="28" t="s">
        <v>264</v>
      </c>
      <c r="C37" s="7"/>
      <c r="D37" s="9"/>
      <c r="E37" s="9"/>
      <c r="F37" s="9"/>
      <c r="G37" s="9"/>
      <c r="H37" s="9"/>
      <c r="I37" s="40"/>
      <c r="J37" s="9"/>
      <c r="K37" s="40"/>
      <c r="L37" s="9"/>
      <c r="M37" s="9"/>
      <c r="N37" s="9"/>
      <c r="O37" s="9"/>
    </row>
    <row r="38" spans="1:15" ht="33" customHeight="1" x14ac:dyDescent="0.25">
      <c r="A38" s="34">
        <f>+A37+0.1</f>
        <v>5.0999999999999996</v>
      </c>
      <c r="B38" s="26" t="s">
        <v>216</v>
      </c>
      <c r="C38" s="24">
        <v>2</v>
      </c>
      <c r="D38" s="24">
        <v>26</v>
      </c>
      <c r="E38" s="24">
        <v>85</v>
      </c>
      <c r="F38" s="24">
        <v>53</v>
      </c>
      <c r="G38" s="24">
        <v>82</v>
      </c>
      <c r="H38" s="24">
        <v>51</v>
      </c>
      <c r="I38" s="42">
        <v>66</v>
      </c>
      <c r="J38" s="24">
        <v>44</v>
      </c>
      <c r="K38" s="42">
        <f>2+27</f>
        <v>29</v>
      </c>
      <c r="L38" s="24">
        <v>75</v>
      </c>
      <c r="M38" s="24">
        <v>40</v>
      </c>
      <c r="N38" s="24">
        <v>24</v>
      </c>
      <c r="O38" s="6">
        <f t="shared" ref="O38:O40" si="8">SUM(C38:N38)</f>
        <v>577</v>
      </c>
    </row>
    <row r="39" spans="1:15" ht="33" customHeight="1" x14ac:dyDescent="0.25">
      <c r="A39" s="34">
        <f t="shared" ref="A39:A40" si="9">+A38+0.1</f>
        <v>5.1999999999999993</v>
      </c>
      <c r="B39" s="26" t="s">
        <v>217</v>
      </c>
      <c r="C39" s="24">
        <v>14</v>
      </c>
      <c r="D39" s="24">
        <v>12</v>
      </c>
      <c r="E39" s="24">
        <v>22</v>
      </c>
      <c r="F39" s="24">
        <v>20</v>
      </c>
      <c r="G39" s="24">
        <v>17</v>
      </c>
      <c r="H39" s="24">
        <v>65</v>
      </c>
      <c r="I39" s="42">
        <v>33</v>
      </c>
      <c r="J39" s="24">
        <v>38</v>
      </c>
      <c r="K39" s="42">
        <f>22</f>
        <v>22</v>
      </c>
      <c r="L39" s="24">
        <v>13</v>
      </c>
      <c r="M39" s="24">
        <v>10</v>
      </c>
      <c r="N39" s="24">
        <v>50</v>
      </c>
      <c r="O39" s="6">
        <f t="shared" si="8"/>
        <v>316</v>
      </c>
    </row>
    <row r="40" spans="1:15" ht="33" customHeight="1" x14ac:dyDescent="0.25">
      <c r="A40" s="34">
        <f t="shared" si="9"/>
        <v>5.2999999999999989</v>
      </c>
      <c r="B40" s="26" t="s">
        <v>218</v>
      </c>
      <c r="C40" s="24">
        <v>147</v>
      </c>
      <c r="D40" s="24">
        <v>203</v>
      </c>
      <c r="E40" s="24">
        <v>199</v>
      </c>
      <c r="F40" s="24">
        <v>66</v>
      </c>
      <c r="G40" s="24">
        <v>300</v>
      </c>
      <c r="H40" s="24">
        <v>555</v>
      </c>
      <c r="I40" s="42">
        <v>425</v>
      </c>
      <c r="J40" s="24">
        <v>404</v>
      </c>
      <c r="K40" s="42">
        <f>38+35+21+24+19+3</f>
        <v>140</v>
      </c>
      <c r="L40" s="24">
        <v>387</v>
      </c>
      <c r="M40" s="24">
        <v>294</v>
      </c>
      <c r="N40" s="24">
        <v>49</v>
      </c>
      <c r="O40" s="6">
        <f t="shared" si="8"/>
        <v>3169</v>
      </c>
    </row>
    <row r="41" spans="1:15" ht="33" customHeight="1" x14ac:dyDescent="0.25">
      <c r="A41" s="35">
        <f>+A37+1</f>
        <v>6</v>
      </c>
      <c r="B41" s="28" t="s">
        <v>215</v>
      </c>
      <c r="C41" s="7"/>
      <c r="D41" s="9"/>
      <c r="E41" s="9"/>
      <c r="F41" s="9"/>
      <c r="G41" s="9"/>
      <c r="H41" s="9"/>
      <c r="I41" s="40"/>
      <c r="J41" s="9"/>
      <c r="K41" s="40"/>
      <c r="L41" s="9"/>
      <c r="M41" s="9"/>
      <c r="N41" s="9"/>
      <c r="O41" s="9"/>
    </row>
    <row r="42" spans="1:15" ht="33" customHeight="1" x14ac:dyDescent="0.25">
      <c r="A42" s="34">
        <f>+A41+0.1</f>
        <v>6.1</v>
      </c>
      <c r="B42" s="26" t="s">
        <v>219</v>
      </c>
      <c r="C42" s="24">
        <v>3910</v>
      </c>
      <c r="D42" s="24">
        <v>5009</v>
      </c>
      <c r="E42" s="24">
        <v>5501</v>
      </c>
      <c r="F42" s="24">
        <v>5501</v>
      </c>
      <c r="G42" s="24">
        <v>5090</v>
      </c>
      <c r="H42" s="24">
        <v>4223</v>
      </c>
      <c r="I42" s="42">
        <v>4.2430000000000003</v>
      </c>
      <c r="J42" s="24">
        <v>3987</v>
      </c>
      <c r="K42" s="42">
        <v>3163</v>
      </c>
      <c r="L42" s="24">
        <v>3296</v>
      </c>
      <c r="M42" s="24">
        <v>3209</v>
      </c>
      <c r="N42" s="24">
        <v>2674</v>
      </c>
      <c r="O42" s="6">
        <f t="shared" ref="O42:O78" si="10">SUM(C42:N42)</f>
        <v>45567.243000000002</v>
      </c>
    </row>
    <row r="43" spans="1:15" ht="33" customHeight="1" x14ac:dyDescent="0.25">
      <c r="A43" s="34">
        <f t="shared" ref="A43:A45" si="11">+A42+0.1</f>
        <v>6.1999999999999993</v>
      </c>
      <c r="B43" s="26" t="s">
        <v>220</v>
      </c>
      <c r="C43" s="24">
        <v>0</v>
      </c>
      <c r="D43" s="24">
        <v>0</v>
      </c>
      <c r="E43" s="24">
        <v>0</v>
      </c>
      <c r="F43" s="24">
        <v>0</v>
      </c>
      <c r="G43" s="24">
        <v>71</v>
      </c>
      <c r="H43" s="24">
        <v>0</v>
      </c>
      <c r="I43" s="42">
        <v>491</v>
      </c>
      <c r="J43" s="24">
        <v>723</v>
      </c>
      <c r="K43" s="42">
        <v>605</v>
      </c>
      <c r="L43" s="24">
        <v>645</v>
      </c>
      <c r="M43" s="24">
        <v>635</v>
      </c>
      <c r="N43" s="24">
        <v>577</v>
      </c>
      <c r="O43" s="6">
        <f t="shared" si="10"/>
        <v>3747</v>
      </c>
    </row>
    <row r="44" spans="1:15" ht="33" customHeight="1" x14ac:dyDescent="0.25">
      <c r="A44" s="34">
        <f t="shared" si="11"/>
        <v>6.2999999999999989</v>
      </c>
      <c r="B44" s="26" t="s">
        <v>221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42">
        <v>0</v>
      </c>
      <c r="J44" s="24">
        <v>0</v>
      </c>
      <c r="K44" s="42">
        <v>0</v>
      </c>
      <c r="L44" s="24">
        <v>0</v>
      </c>
      <c r="M44" s="24">
        <v>0</v>
      </c>
      <c r="N44" s="24">
        <v>0</v>
      </c>
      <c r="O44" s="6">
        <f t="shared" si="10"/>
        <v>0</v>
      </c>
    </row>
    <row r="45" spans="1:15" ht="33" customHeight="1" x14ac:dyDescent="0.25">
      <c r="A45" s="37">
        <f t="shared" si="11"/>
        <v>6.3999999999999986</v>
      </c>
      <c r="B45" s="30" t="s">
        <v>62</v>
      </c>
      <c r="C45" s="6">
        <f t="shared" ref="C45" si="12">SUM(C42:C44)</f>
        <v>3910</v>
      </c>
      <c r="D45" s="6">
        <v>0</v>
      </c>
      <c r="E45" s="6">
        <v>5501</v>
      </c>
      <c r="F45" s="6">
        <v>5501</v>
      </c>
      <c r="G45" s="6">
        <v>5161</v>
      </c>
      <c r="H45" s="6">
        <v>4223</v>
      </c>
      <c r="I45" s="6">
        <v>4.734</v>
      </c>
      <c r="J45" s="6">
        <v>4710</v>
      </c>
      <c r="K45" s="6">
        <f t="shared" ref="K45" si="13">SUM(K42:K44)</f>
        <v>3768</v>
      </c>
      <c r="L45" s="6">
        <v>3941</v>
      </c>
      <c r="M45" s="6">
        <v>3844</v>
      </c>
      <c r="N45" s="6">
        <v>3251</v>
      </c>
      <c r="O45" s="6">
        <f>SUM(C45:N45)</f>
        <v>43814.733999999997</v>
      </c>
    </row>
    <row r="46" spans="1:15" ht="33" customHeight="1" x14ac:dyDescent="0.25">
      <c r="A46" s="35">
        <f>+A41+1</f>
        <v>7</v>
      </c>
      <c r="B46" s="28" t="s">
        <v>222</v>
      </c>
      <c r="C46" s="7"/>
      <c r="D46" s="9"/>
      <c r="E46" s="9"/>
      <c r="F46" s="9"/>
      <c r="G46" s="9"/>
      <c r="H46" s="9"/>
      <c r="I46" s="40"/>
      <c r="J46" s="9"/>
      <c r="K46" s="40"/>
      <c r="L46" s="9"/>
      <c r="M46" s="9"/>
      <c r="N46" s="9"/>
      <c r="O46" s="9"/>
    </row>
    <row r="47" spans="1:15" ht="33" customHeight="1" x14ac:dyDescent="0.25">
      <c r="A47" s="34">
        <f>+A46+0.1</f>
        <v>7.1</v>
      </c>
      <c r="B47" s="26" t="s">
        <v>219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42">
        <v>0</v>
      </c>
      <c r="J47" s="24">
        <v>0</v>
      </c>
      <c r="K47" s="42">
        <v>0</v>
      </c>
      <c r="L47" s="24">
        <v>0</v>
      </c>
      <c r="M47" s="24">
        <v>0</v>
      </c>
      <c r="N47" s="24">
        <v>0</v>
      </c>
      <c r="O47" s="6">
        <f t="shared" si="10"/>
        <v>0</v>
      </c>
    </row>
    <row r="48" spans="1:15" ht="33" customHeight="1" x14ac:dyDescent="0.25">
      <c r="A48" s="34">
        <f t="shared" ref="A48:A50" si="14">+A47+0.1</f>
        <v>7.1999999999999993</v>
      </c>
      <c r="B48" s="26" t="s">
        <v>220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42">
        <v>0</v>
      </c>
      <c r="J48" s="24">
        <v>0</v>
      </c>
      <c r="K48" s="42">
        <v>0</v>
      </c>
      <c r="L48" s="24">
        <v>0</v>
      </c>
      <c r="M48" s="24">
        <v>0</v>
      </c>
      <c r="N48" s="24">
        <v>0</v>
      </c>
      <c r="O48" s="6">
        <f t="shared" si="10"/>
        <v>0</v>
      </c>
    </row>
    <row r="49" spans="1:15" ht="33" customHeight="1" x14ac:dyDescent="0.25">
      <c r="A49" s="34">
        <f t="shared" si="14"/>
        <v>7.2999999999999989</v>
      </c>
      <c r="B49" s="26" t="s">
        <v>221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42">
        <v>0</v>
      </c>
      <c r="J49" s="24">
        <v>0</v>
      </c>
      <c r="K49" s="42">
        <v>0</v>
      </c>
      <c r="L49" s="24">
        <v>0</v>
      </c>
      <c r="M49" s="24">
        <v>0</v>
      </c>
      <c r="N49" s="24">
        <v>0</v>
      </c>
      <c r="O49" s="6">
        <f t="shared" si="10"/>
        <v>0</v>
      </c>
    </row>
    <row r="50" spans="1:15" ht="33" customHeight="1" x14ac:dyDescent="0.25">
      <c r="A50" s="37">
        <f t="shared" si="14"/>
        <v>7.3999999999999986</v>
      </c>
      <c r="B50" s="17" t="s">
        <v>62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f t="shared" ref="K50" si="15">SUM(K47:K49)</f>
        <v>0</v>
      </c>
      <c r="L50" s="6">
        <v>0</v>
      </c>
      <c r="M50" s="6">
        <v>0</v>
      </c>
      <c r="N50" s="6">
        <v>0</v>
      </c>
      <c r="O50" s="6">
        <f>SUM(C50:N50)</f>
        <v>0</v>
      </c>
    </row>
    <row r="51" spans="1:15" ht="33" customHeight="1" x14ac:dyDescent="0.25">
      <c r="A51" s="35">
        <f>+A46+1</f>
        <v>8</v>
      </c>
      <c r="B51" s="28" t="s">
        <v>265</v>
      </c>
      <c r="C51" s="7"/>
      <c r="D51" s="9"/>
      <c r="E51" s="9"/>
      <c r="F51" s="9"/>
      <c r="G51" s="9"/>
      <c r="H51" s="9"/>
      <c r="I51" s="40"/>
      <c r="J51" s="9"/>
      <c r="K51" s="40"/>
      <c r="L51" s="9"/>
      <c r="M51" s="9"/>
      <c r="N51" s="9"/>
      <c r="O51" s="9"/>
    </row>
    <row r="52" spans="1:15" ht="33" customHeight="1" x14ac:dyDescent="0.25">
      <c r="A52" s="34">
        <f>+A51+0.1</f>
        <v>8.1</v>
      </c>
      <c r="B52" s="26" t="s">
        <v>219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42">
        <v>0</v>
      </c>
      <c r="J52" s="24">
        <v>0</v>
      </c>
      <c r="K52" s="42">
        <v>0</v>
      </c>
      <c r="L52" s="24">
        <v>0</v>
      </c>
      <c r="M52" s="24">
        <v>0</v>
      </c>
      <c r="N52" s="24">
        <v>0</v>
      </c>
      <c r="O52" s="6">
        <f t="shared" si="10"/>
        <v>0</v>
      </c>
    </row>
    <row r="53" spans="1:15" ht="33" customHeight="1" x14ac:dyDescent="0.25">
      <c r="A53" s="34">
        <f t="shared" ref="A53:A55" si="16">+A52+0.1</f>
        <v>8.1999999999999993</v>
      </c>
      <c r="B53" s="26" t="s">
        <v>220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42">
        <v>0</v>
      </c>
      <c r="J53" s="24">
        <v>0</v>
      </c>
      <c r="K53" s="42">
        <v>0</v>
      </c>
      <c r="L53" s="24">
        <v>0</v>
      </c>
      <c r="M53" s="24">
        <v>0</v>
      </c>
      <c r="N53" s="24">
        <v>0</v>
      </c>
      <c r="O53" s="6">
        <f t="shared" si="10"/>
        <v>0</v>
      </c>
    </row>
    <row r="54" spans="1:15" ht="33" customHeight="1" x14ac:dyDescent="0.25">
      <c r="A54" s="34">
        <f t="shared" si="16"/>
        <v>8.2999999999999989</v>
      </c>
      <c r="B54" s="26" t="s">
        <v>221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42">
        <v>0</v>
      </c>
      <c r="J54" s="24">
        <v>0</v>
      </c>
      <c r="K54" s="42">
        <v>0</v>
      </c>
      <c r="L54" s="24">
        <v>0</v>
      </c>
      <c r="M54" s="24">
        <v>0</v>
      </c>
      <c r="N54" s="24">
        <v>0</v>
      </c>
      <c r="O54" s="6">
        <f t="shared" si="10"/>
        <v>0</v>
      </c>
    </row>
    <row r="55" spans="1:15" ht="33" customHeight="1" x14ac:dyDescent="0.25">
      <c r="A55" s="37">
        <f t="shared" si="16"/>
        <v>8.3999999999999986</v>
      </c>
      <c r="B55" s="17" t="s">
        <v>62</v>
      </c>
      <c r="C55" s="6">
        <f>SUM(C52:C54)</f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f t="shared" ref="K55" si="17">SUM(K52:K54)</f>
        <v>0</v>
      </c>
      <c r="L55" s="6">
        <v>0</v>
      </c>
      <c r="M55" s="6">
        <v>0</v>
      </c>
      <c r="N55" s="6">
        <v>0</v>
      </c>
      <c r="O55" s="6">
        <f>SUM(C55:N55)</f>
        <v>0</v>
      </c>
    </row>
    <row r="56" spans="1:15" ht="33" customHeight="1" x14ac:dyDescent="0.25">
      <c r="A56" s="35">
        <f>+A51+1</f>
        <v>9</v>
      </c>
      <c r="B56" s="28" t="s">
        <v>266</v>
      </c>
      <c r="C56" s="7"/>
      <c r="D56" s="9"/>
      <c r="E56" s="9"/>
      <c r="F56" s="9"/>
      <c r="G56" s="9"/>
      <c r="H56" s="9"/>
      <c r="I56" s="40"/>
      <c r="J56" s="9"/>
      <c r="K56" s="40"/>
      <c r="L56" s="9"/>
      <c r="M56" s="9"/>
      <c r="N56" s="9"/>
      <c r="O56" s="9"/>
    </row>
    <row r="57" spans="1:15" ht="33" customHeight="1" x14ac:dyDescent="0.25">
      <c r="A57" s="34">
        <f>+A56+0.1</f>
        <v>9.1</v>
      </c>
      <c r="B57" s="26" t="s">
        <v>219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42">
        <v>0</v>
      </c>
      <c r="J57" s="24">
        <v>0</v>
      </c>
      <c r="K57" s="42">
        <v>0</v>
      </c>
      <c r="L57" s="24">
        <v>0</v>
      </c>
      <c r="M57" s="24">
        <v>0</v>
      </c>
      <c r="N57" s="24">
        <v>0</v>
      </c>
      <c r="O57" s="6">
        <f>SUM(C57:N57)</f>
        <v>0</v>
      </c>
    </row>
    <row r="58" spans="1:15" ht="33" customHeight="1" x14ac:dyDescent="0.25">
      <c r="A58" s="34">
        <f t="shared" ref="A58:A59" si="18">+A57+0.1</f>
        <v>9.1999999999999993</v>
      </c>
      <c r="B58" s="26" t="s">
        <v>220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42">
        <v>0</v>
      </c>
      <c r="J58" s="24">
        <v>0</v>
      </c>
      <c r="K58" s="42">
        <v>0</v>
      </c>
      <c r="L58" s="24">
        <v>0</v>
      </c>
      <c r="M58" s="24">
        <v>0</v>
      </c>
      <c r="N58" s="24">
        <v>0</v>
      </c>
      <c r="O58" s="6">
        <f>SUM(C58:N58)</f>
        <v>0</v>
      </c>
    </row>
    <row r="59" spans="1:15" ht="33" customHeight="1" x14ac:dyDescent="0.25">
      <c r="A59" s="34">
        <f t="shared" si="18"/>
        <v>9.2999999999999989</v>
      </c>
      <c r="B59" s="26" t="s">
        <v>221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42">
        <v>0</v>
      </c>
      <c r="J59" s="24">
        <v>0</v>
      </c>
      <c r="K59" s="42">
        <v>0</v>
      </c>
      <c r="L59" s="24">
        <v>0</v>
      </c>
      <c r="M59" s="24">
        <v>0</v>
      </c>
      <c r="N59" s="24">
        <v>0</v>
      </c>
      <c r="O59" s="6">
        <f>SUM(C59:N59)</f>
        <v>0</v>
      </c>
    </row>
    <row r="60" spans="1:15" ht="33" customHeight="1" x14ac:dyDescent="0.25">
      <c r="A60" s="37">
        <f t="shared" ref="A60" si="19">+A59+0.01</f>
        <v>9.3099999999999987</v>
      </c>
      <c r="B60" s="17" t="s">
        <v>62</v>
      </c>
      <c r="C60" s="6">
        <f>SUM(C57:C59)</f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f t="shared" ref="K60" si="20">SUM(K57:K59)</f>
        <v>0</v>
      </c>
      <c r="L60" s="6">
        <v>0</v>
      </c>
      <c r="M60" s="6">
        <v>0</v>
      </c>
      <c r="N60" s="6">
        <v>0</v>
      </c>
      <c r="O60" s="6">
        <f>SUM(C60:N60)</f>
        <v>0</v>
      </c>
    </row>
    <row r="61" spans="1:15" ht="33" customHeight="1" x14ac:dyDescent="0.25">
      <c r="A61" s="35">
        <f>+A56+1</f>
        <v>10</v>
      </c>
      <c r="B61" s="28" t="s">
        <v>15</v>
      </c>
      <c r="C61" s="7"/>
      <c r="D61" s="9"/>
      <c r="E61" s="9"/>
      <c r="F61" s="9"/>
      <c r="G61" s="9"/>
      <c r="H61" s="9"/>
      <c r="I61" s="40"/>
      <c r="J61" s="9"/>
      <c r="K61" s="40"/>
      <c r="L61" s="9"/>
      <c r="M61" s="9"/>
      <c r="N61" s="9"/>
      <c r="O61" s="9"/>
    </row>
    <row r="62" spans="1:15" ht="33" customHeight="1" x14ac:dyDescent="0.25">
      <c r="A62" s="34">
        <f>+A61+0.1</f>
        <v>10.1</v>
      </c>
      <c r="B62" s="26" t="s">
        <v>219</v>
      </c>
      <c r="C62" s="31">
        <v>562610</v>
      </c>
      <c r="D62" s="31">
        <v>554400</v>
      </c>
      <c r="E62" s="31">
        <v>504350</v>
      </c>
      <c r="F62" s="31">
        <v>388900</v>
      </c>
      <c r="G62" s="31">
        <v>380500</v>
      </c>
      <c r="H62" s="4">
        <v>300750</v>
      </c>
      <c r="I62" s="31">
        <v>270700</v>
      </c>
      <c r="J62" s="31">
        <v>301100</v>
      </c>
      <c r="K62" s="31">
        <v>222900</v>
      </c>
      <c r="L62" s="31">
        <v>256600</v>
      </c>
      <c r="M62" s="31">
        <v>264400</v>
      </c>
      <c r="N62" s="31">
        <v>171980</v>
      </c>
      <c r="O62" s="32">
        <f>SUM(C62:N62)</f>
        <v>4179190</v>
      </c>
    </row>
    <row r="63" spans="1:15" ht="33" customHeight="1" x14ac:dyDescent="0.25">
      <c r="A63" s="34">
        <f t="shared" ref="A63:A65" si="21">+A62+0.1</f>
        <v>10.199999999999999</v>
      </c>
      <c r="B63" s="26" t="s">
        <v>220</v>
      </c>
      <c r="C63" s="31">
        <v>0</v>
      </c>
      <c r="D63" s="31">
        <v>0</v>
      </c>
      <c r="E63" s="31">
        <v>0</v>
      </c>
      <c r="F63" s="31">
        <v>0</v>
      </c>
      <c r="G63" s="31">
        <v>9550</v>
      </c>
      <c r="H63" s="31">
        <v>0</v>
      </c>
      <c r="I63" s="31">
        <v>42</v>
      </c>
      <c r="J63" s="31">
        <v>37100</v>
      </c>
      <c r="K63" s="31">
        <v>28700</v>
      </c>
      <c r="L63" s="31">
        <v>31020</v>
      </c>
      <c r="M63" s="31">
        <v>21880</v>
      </c>
      <c r="N63" s="31">
        <v>24800</v>
      </c>
      <c r="O63" s="32">
        <f>SUM(C63:N63)</f>
        <v>153092</v>
      </c>
    </row>
    <row r="64" spans="1:15" ht="33" customHeight="1" x14ac:dyDescent="0.25">
      <c r="A64" s="34">
        <f t="shared" si="21"/>
        <v>10.299999999999999</v>
      </c>
      <c r="B64" s="26" t="s">
        <v>221</v>
      </c>
      <c r="C64" s="31">
        <v>0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 t="s">
        <v>272</v>
      </c>
      <c r="J64" s="31" t="s">
        <v>281</v>
      </c>
      <c r="K64" s="31" t="s">
        <v>281</v>
      </c>
      <c r="L64" s="31">
        <v>0</v>
      </c>
      <c r="M64" s="31">
        <v>0</v>
      </c>
      <c r="N64" s="31">
        <v>0</v>
      </c>
      <c r="O64" s="32">
        <f>SUM(C64:N64)</f>
        <v>0</v>
      </c>
    </row>
    <row r="65" spans="1:15" ht="33" customHeight="1" x14ac:dyDescent="0.25">
      <c r="A65" s="37">
        <f t="shared" si="21"/>
        <v>10.399999999999999</v>
      </c>
      <c r="B65" s="17" t="s">
        <v>62</v>
      </c>
      <c r="C65" s="22">
        <f>SUM(C62:C64)</f>
        <v>562610</v>
      </c>
      <c r="D65" s="22">
        <v>0</v>
      </c>
      <c r="E65" s="22">
        <v>504350</v>
      </c>
      <c r="F65" s="22">
        <v>388900</v>
      </c>
      <c r="G65" s="22">
        <v>390050</v>
      </c>
      <c r="H65" s="22">
        <v>300750</v>
      </c>
      <c r="I65" s="22" t="s">
        <v>273</v>
      </c>
      <c r="J65" s="22">
        <v>338200</v>
      </c>
      <c r="K65" s="22">
        <f t="shared" ref="K65" si="22">SUM(K62:K64)</f>
        <v>251600</v>
      </c>
      <c r="L65" s="22">
        <v>287620</v>
      </c>
      <c r="M65" s="22">
        <v>286280</v>
      </c>
      <c r="N65" s="22">
        <v>196780</v>
      </c>
      <c r="O65" s="15">
        <f>SUM(C65:N65)</f>
        <v>3507140</v>
      </c>
    </row>
    <row r="66" spans="1:15" ht="33" customHeight="1" x14ac:dyDescent="0.25">
      <c r="A66" s="35">
        <f>+A61+1</f>
        <v>11</v>
      </c>
      <c r="B66" s="28" t="s">
        <v>228</v>
      </c>
      <c r="C66" s="7"/>
      <c r="D66" s="9"/>
      <c r="E66" s="9"/>
      <c r="F66" s="9"/>
      <c r="G66" s="9"/>
      <c r="H66" s="9"/>
      <c r="I66" s="40"/>
      <c r="J66" s="9"/>
      <c r="K66" s="40"/>
      <c r="L66" s="9"/>
      <c r="M66" s="9"/>
      <c r="N66" s="9"/>
      <c r="O66" s="9"/>
    </row>
    <row r="67" spans="1:15" ht="46.5" customHeight="1" x14ac:dyDescent="0.25">
      <c r="A67" s="34">
        <f>+A66+0.1</f>
        <v>11.1</v>
      </c>
      <c r="B67" s="26" t="s">
        <v>227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42">
        <v>0</v>
      </c>
      <c r="J67" s="24">
        <v>0</v>
      </c>
      <c r="K67" s="42">
        <v>0</v>
      </c>
      <c r="L67" s="24">
        <v>0</v>
      </c>
      <c r="M67" s="24">
        <v>0</v>
      </c>
      <c r="N67" s="24">
        <v>0</v>
      </c>
      <c r="O67" s="6">
        <f t="shared" si="10"/>
        <v>0</v>
      </c>
    </row>
    <row r="68" spans="1:15" ht="46.5" customHeight="1" x14ac:dyDescent="0.25">
      <c r="A68" s="34">
        <f t="shared" ref="A68:A71" si="23">+A67+0.1</f>
        <v>11.2</v>
      </c>
      <c r="B68" s="26" t="s">
        <v>226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42">
        <v>0</v>
      </c>
      <c r="J68" s="24">
        <v>0</v>
      </c>
      <c r="K68" s="42">
        <v>0</v>
      </c>
      <c r="L68" s="24">
        <v>0</v>
      </c>
      <c r="M68" s="24">
        <v>0</v>
      </c>
      <c r="N68" s="24">
        <v>0</v>
      </c>
      <c r="O68" s="6">
        <f t="shared" si="10"/>
        <v>0</v>
      </c>
    </row>
    <row r="69" spans="1:15" ht="46.5" customHeight="1" x14ac:dyDescent="0.25">
      <c r="A69" s="34">
        <f t="shared" si="23"/>
        <v>11.299999999999999</v>
      </c>
      <c r="B69" s="26" t="s">
        <v>225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42">
        <v>0</v>
      </c>
      <c r="J69" s="24">
        <v>0</v>
      </c>
      <c r="K69" s="42">
        <v>0</v>
      </c>
      <c r="L69" s="24">
        <v>0</v>
      </c>
      <c r="M69" s="24">
        <v>0</v>
      </c>
      <c r="N69" s="24">
        <v>0</v>
      </c>
      <c r="O69" s="6">
        <f t="shared" si="10"/>
        <v>0</v>
      </c>
    </row>
    <row r="70" spans="1:15" ht="46.5" customHeight="1" x14ac:dyDescent="0.25">
      <c r="A70" s="34">
        <f t="shared" si="23"/>
        <v>11.399999999999999</v>
      </c>
      <c r="B70" s="26" t="s">
        <v>224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42">
        <v>0</v>
      </c>
      <c r="J70" s="24">
        <v>0</v>
      </c>
      <c r="K70" s="42">
        <v>0</v>
      </c>
      <c r="L70" s="24">
        <v>0</v>
      </c>
      <c r="M70" s="24">
        <v>0</v>
      </c>
      <c r="N70" s="24">
        <v>0</v>
      </c>
      <c r="O70" s="6">
        <f t="shared" si="10"/>
        <v>0</v>
      </c>
    </row>
    <row r="71" spans="1:15" ht="46.5" customHeight="1" x14ac:dyDescent="0.25">
      <c r="A71" s="34">
        <f t="shared" si="23"/>
        <v>11.499999999999998</v>
      </c>
      <c r="B71" s="26" t="s">
        <v>223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42">
        <v>0</v>
      </c>
      <c r="J71" s="24">
        <v>0</v>
      </c>
      <c r="K71" s="42">
        <v>0</v>
      </c>
      <c r="L71" s="24">
        <v>0</v>
      </c>
      <c r="M71" s="24">
        <v>0</v>
      </c>
      <c r="N71" s="24">
        <v>0</v>
      </c>
      <c r="O71" s="6">
        <f t="shared" si="10"/>
        <v>0</v>
      </c>
    </row>
    <row r="72" spans="1:15" ht="52.5" customHeight="1" x14ac:dyDescent="0.25">
      <c r="A72" s="35">
        <f>+A66+1</f>
        <v>12</v>
      </c>
      <c r="B72" s="28" t="s">
        <v>243</v>
      </c>
      <c r="C72" s="7"/>
      <c r="D72" s="9"/>
      <c r="E72" s="9"/>
      <c r="F72" s="9"/>
      <c r="G72" s="9"/>
      <c r="H72" s="9"/>
      <c r="I72" s="40"/>
      <c r="J72" s="9"/>
      <c r="K72" s="40"/>
      <c r="L72" s="9"/>
      <c r="M72" s="9"/>
      <c r="N72" s="9"/>
      <c r="O72" s="9"/>
    </row>
    <row r="73" spans="1:15" ht="45" customHeight="1" x14ac:dyDescent="0.25">
      <c r="A73" s="34">
        <f>+A72+0.1</f>
        <v>12.1</v>
      </c>
      <c r="B73" s="26" t="s">
        <v>234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4</v>
      </c>
      <c r="I73" s="42">
        <v>2</v>
      </c>
      <c r="J73" s="24">
        <v>5</v>
      </c>
      <c r="K73" s="38">
        <f>3</f>
        <v>3</v>
      </c>
      <c r="L73" s="24">
        <v>3</v>
      </c>
      <c r="M73" s="24">
        <v>1</v>
      </c>
      <c r="N73" s="24">
        <v>1</v>
      </c>
      <c r="O73" s="6">
        <f t="shared" si="10"/>
        <v>19</v>
      </c>
    </row>
    <row r="74" spans="1:15" ht="45" customHeight="1" x14ac:dyDescent="0.25">
      <c r="A74" s="34">
        <f>+A73+0.1</f>
        <v>12.2</v>
      </c>
      <c r="B74" s="26" t="s">
        <v>235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1</v>
      </c>
      <c r="I74" s="42">
        <v>1</v>
      </c>
      <c r="J74" s="24">
        <v>1</v>
      </c>
      <c r="K74" s="38">
        <v>2</v>
      </c>
      <c r="L74" s="24">
        <v>0</v>
      </c>
      <c r="M74" s="24">
        <v>0</v>
      </c>
      <c r="N74" s="24">
        <v>0</v>
      </c>
      <c r="O74" s="6">
        <f t="shared" si="10"/>
        <v>5</v>
      </c>
    </row>
    <row r="75" spans="1:15" ht="33" customHeight="1" x14ac:dyDescent="0.25">
      <c r="A75" s="35">
        <f>+A72+1</f>
        <v>13</v>
      </c>
      <c r="B75" s="28" t="s">
        <v>236</v>
      </c>
      <c r="C75" s="7"/>
      <c r="D75" s="9"/>
      <c r="E75" s="9"/>
      <c r="F75" s="9"/>
      <c r="G75" s="9"/>
      <c r="H75" s="9"/>
      <c r="I75" s="40"/>
      <c r="J75" s="9"/>
      <c r="K75" s="40"/>
      <c r="L75" s="9"/>
      <c r="M75" s="9"/>
      <c r="N75" s="9"/>
      <c r="O75" s="9"/>
    </row>
    <row r="76" spans="1:15" ht="45" customHeight="1" x14ac:dyDescent="0.25">
      <c r="A76" s="34">
        <f>+A75+0.1</f>
        <v>13.1</v>
      </c>
      <c r="B76" s="26" t="s">
        <v>237</v>
      </c>
      <c r="C76" s="24">
        <v>405</v>
      </c>
      <c r="D76" s="24">
        <v>177</v>
      </c>
      <c r="E76" s="24">
        <v>121</v>
      </c>
      <c r="F76" s="24">
        <v>71</v>
      </c>
      <c r="G76" s="24">
        <v>87</v>
      </c>
      <c r="H76" s="24">
        <v>75</v>
      </c>
      <c r="I76" s="42">
        <v>114</v>
      </c>
      <c r="J76" s="24">
        <v>116</v>
      </c>
      <c r="K76" s="42">
        <f>2+15+108</f>
        <v>125</v>
      </c>
      <c r="L76" s="24">
        <v>119</v>
      </c>
      <c r="M76" s="24">
        <v>140</v>
      </c>
      <c r="N76" s="24">
        <v>88</v>
      </c>
      <c r="O76" s="6">
        <f t="shared" si="10"/>
        <v>1638</v>
      </c>
    </row>
    <row r="77" spans="1:15" ht="45" customHeight="1" x14ac:dyDescent="0.25">
      <c r="A77" s="34">
        <f t="shared" ref="A77:A84" si="24">+A76+0.1</f>
        <v>13.2</v>
      </c>
      <c r="B77" s="26" t="s">
        <v>229</v>
      </c>
      <c r="C77" s="24">
        <v>108</v>
      </c>
      <c r="D77" s="24">
        <v>90</v>
      </c>
      <c r="E77" s="24">
        <v>0</v>
      </c>
      <c r="F77" s="24">
        <v>30</v>
      </c>
      <c r="G77" s="24">
        <v>0</v>
      </c>
      <c r="H77" s="24">
        <v>0</v>
      </c>
      <c r="I77" s="42">
        <v>0</v>
      </c>
      <c r="J77" s="24">
        <v>0</v>
      </c>
      <c r="K77" s="42">
        <v>0</v>
      </c>
      <c r="L77" s="24">
        <v>0</v>
      </c>
      <c r="M77" s="24">
        <v>0</v>
      </c>
      <c r="N77" s="24">
        <v>0</v>
      </c>
      <c r="O77" s="6">
        <f t="shared" si="10"/>
        <v>228</v>
      </c>
    </row>
    <row r="78" spans="1:15" ht="45" customHeight="1" x14ac:dyDescent="0.25">
      <c r="A78" s="34">
        <f t="shared" si="24"/>
        <v>13.299999999999999</v>
      </c>
      <c r="B78" s="26" t="s">
        <v>238</v>
      </c>
      <c r="C78" s="24">
        <v>108</v>
      </c>
      <c r="D78" s="24">
        <v>90</v>
      </c>
      <c r="E78" s="24">
        <v>203</v>
      </c>
      <c r="F78" s="24">
        <v>30</v>
      </c>
      <c r="G78" s="24">
        <v>57</v>
      </c>
      <c r="H78" s="24">
        <v>112</v>
      </c>
      <c r="I78" s="42">
        <v>132</v>
      </c>
      <c r="J78" s="24">
        <v>135</v>
      </c>
      <c r="K78" s="42">
        <v>136</v>
      </c>
      <c r="L78" s="24">
        <v>149</v>
      </c>
      <c r="M78" s="24">
        <v>45</v>
      </c>
      <c r="N78" s="24">
        <v>107</v>
      </c>
      <c r="O78" s="6">
        <f t="shared" si="10"/>
        <v>1304</v>
      </c>
    </row>
    <row r="79" spans="1:15" ht="45" customHeight="1" x14ac:dyDescent="0.25">
      <c r="A79" s="34">
        <f t="shared" si="24"/>
        <v>13.399999999999999</v>
      </c>
      <c r="B79" s="26" t="s">
        <v>239</v>
      </c>
      <c r="C79" s="24">
        <v>0</v>
      </c>
      <c r="D79" s="24">
        <v>90</v>
      </c>
      <c r="E79" s="24">
        <v>165</v>
      </c>
      <c r="F79" s="24">
        <v>30</v>
      </c>
      <c r="G79" s="24">
        <v>45</v>
      </c>
      <c r="H79" s="24">
        <v>65</v>
      </c>
      <c r="I79" s="42">
        <v>70</v>
      </c>
      <c r="J79" s="24">
        <v>60</v>
      </c>
      <c r="K79" s="42">
        <v>89</v>
      </c>
      <c r="L79" s="24">
        <v>99</v>
      </c>
      <c r="M79" s="24">
        <v>143</v>
      </c>
      <c r="N79" s="24">
        <v>77</v>
      </c>
      <c r="O79" s="6">
        <f t="shared" ref="O79:O86" si="25">SUM(C79:N79)</f>
        <v>933</v>
      </c>
    </row>
    <row r="80" spans="1:15" ht="45" customHeight="1" x14ac:dyDescent="0.25">
      <c r="A80" s="34">
        <f t="shared" si="24"/>
        <v>13.499999999999998</v>
      </c>
      <c r="B80" s="26" t="s">
        <v>240</v>
      </c>
      <c r="C80" s="24">
        <v>0</v>
      </c>
      <c r="D80" s="24">
        <v>0</v>
      </c>
      <c r="E80" s="24">
        <v>38</v>
      </c>
      <c r="F80" s="24">
        <v>0</v>
      </c>
      <c r="G80" s="24">
        <v>12</v>
      </c>
      <c r="H80" s="24">
        <v>47</v>
      </c>
      <c r="I80" s="42">
        <v>62</v>
      </c>
      <c r="J80" s="24">
        <v>75</v>
      </c>
      <c r="K80" s="42">
        <v>47</v>
      </c>
      <c r="L80" s="24">
        <v>50</v>
      </c>
      <c r="M80" s="24">
        <v>80</v>
      </c>
      <c r="N80" s="24">
        <v>30</v>
      </c>
      <c r="O80" s="6">
        <f t="shared" si="25"/>
        <v>441</v>
      </c>
    </row>
    <row r="81" spans="1:15" ht="45" customHeight="1" x14ac:dyDescent="0.25">
      <c r="A81" s="34">
        <f t="shared" si="24"/>
        <v>13.599999999999998</v>
      </c>
      <c r="B81" s="26" t="s">
        <v>230</v>
      </c>
      <c r="C81" s="24">
        <v>0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42">
        <v>0</v>
      </c>
      <c r="J81" s="24">
        <v>0</v>
      </c>
      <c r="K81" s="42">
        <v>0</v>
      </c>
      <c r="L81" s="24">
        <v>0</v>
      </c>
      <c r="M81" s="24">
        <v>0</v>
      </c>
      <c r="N81" s="24">
        <v>0</v>
      </c>
      <c r="O81" s="6">
        <f t="shared" si="25"/>
        <v>0</v>
      </c>
    </row>
    <row r="82" spans="1:15" ht="45" customHeight="1" x14ac:dyDescent="0.25">
      <c r="A82" s="34">
        <f t="shared" si="24"/>
        <v>13.699999999999998</v>
      </c>
      <c r="B82" s="26" t="s">
        <v>231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42">
        <v>0</v>
      </c>
      <c r="J82" s="24">
        <v>0</v>
      </c>
      <c r="K82" s="42">
        <v>0</v>
      </c>
      <c r="L82" s="24">
        <v>0</v>
      </c>
      <c r="M82" s="24">
        <v>0</v>
      </c>
      <c r="N82" s="24">
        <v>0</v>
      </c>
      <c r="O82" s="6">
        <f t="shared" si="25"/>
        <v>0</v>
      </c>
    </row>
    <row r="83" spans="1:15" ht="45" customHeight="1" x14ac:dyDescent="0.25">
      <c r="A83" s="34">
        <f t="shared" si="24"/>
        <v>13.799999999999997</v>
      </c>
      <c r="B83" s="26" t="s">
        <v>232</v>
      </c>
      <c r="C83" s="24">
        <v>0</v>
      </c>
      <c r="D83" s="24">
        <v>0</v>
      </c>
      <c r="E83" s="24">
        <v>0</v>
      </c>
      <c r="F83" s="24">
        <v>29</v>
      </c>
      <c r="G83" s="24">
        <v>0</v>
      </c>
      <c r="H83" s="24">
        <v>0</v>
      </c>
      <c r="I83" s="42">
        <v>0</v>
      </c>
      <c r="J83" s="24">
        <v>0</v>
      </c>
      <c r="K83" s="42">
        <v>0</v>
      </c>
      <c r="L83" s="24">
        <v>0</v>
      </c>
      <c r="M83" s="24">
        <v>0</v>
      </c>
      <c r="N83" s="24">
        <v>0</v>
      </c>
      <c r="O83" s="6">
        <f t="shared" si="25"/>
        <v>29</v>
      </c>
    </row>
    <row r="84" spans="1:15" ht="45" customHeight="1" x14ac:dyDescent="0.25">
      <c r="A84" s="34">
        <f t="shared" si="24"/>
        <v>13.899999999999997</v>
      </c>
      <c r="B84" s="26" t="s">
        <v>241</v>
      </c>
      <c r="C84" s="24">
        <v>0</v>
      </c>
      <c r="D84" s="24">
        <v>0</v>
      </c>
      <c r="E84" s="24">
        <v>0</v>
      </c>
      <c r="F84" s="24">
        <v>0</v>
      </c>
      <c r="G84" s="24">
        <v>0</v>
      </c>
      <c r="H84" s="24">
        <v>0</v>
      </c>
      <c r="I84" s="42">
        <v>0</v>
      </c>
      <c r="J84" s="24">
        <v>0</v>
      </c>
      <c r="K84" s="42">
        <v>0</v>
      </c>
      <c r="L84" s="24">
        <v>0</v>
      </c>
      <c r="M84" s="24">
        <v>0</v>
      </c>
      <c r="N84" s="24">
        <v>0</v>
      </c>
      <c r="O84" s="6">
        <f t="shared" si="25"/>
        <v>0</v>
      </c>
    </row>
    <row r="85" spans="1:15" ht="45" customHeight="1" x14ac:dyDescent="0.25">
      <c r="A85" s="25">
        <v>13.1</v>
      </c>
      <c r="B85" s="26" t="s">
        <v>242</v>
      </c>
      <c r="C85" s="24">
        <v>0</v>
      </c>
      <c r="D85" s="24">
        <v>0</v>
      </c>
      <c r="E85" s="24">
        <v>0</v>
      </c>
      <c r="F85" s="24">
        <v>0</v>
      </c>
      <c r="G85" s="24">
        <v>0</v>
      </c>
      <c r="H85" s="24">
        <v>0</v>
      </c>
      <c r="I85" s="42">
        <v>0</v>
      </c>
      <c r="J85" s="24">
        <v>0</v>
      </c>
      <c r="K85" s="42">
        <v>0</v>
      </c>
      <c r="L85" s="24">
        <v>0</v>
      </c>
      <c r="M85" s="24">
        <v>0</v>
      </c>
      <c r="N85" s="24">
        <v>0</v>
      </c>
      <c r="O85" s="6">
        <f t="shared" si="25"/>
        <v>0</v>
      </c>
    </row>
    <row r="86" spans="1:15" ht="45" customHeight="1" x14ac:dyDescent="0.25">
      <c r="A86" s="25">
        <v>13.11</v>
      </c>
      <c r="B86" s="26" t="s">
        <v>233</v>
      </c>
      <c r="C86" s="24">
        <v>20</v>
      </c>
      <c r="D86" s="24">
        <v>22</v>
      </c>
      <c r="E86" s="24">
        <v>16</v>
      </c>
      <c r="F86" s="24">
        <v>0</v>
      </c>
      <c r="G86" s="24">
        <v>38</v>
      </c>
      <c r="H86" s="24">
        <v>13</v>
      </c>
      <c r="I86" s="42">
        <v>3</v>
      </c>
      <c r="J86" s="24">
        <v>0</v>
      </c>
      <c r="K86" s="42">
        <v>0</v>
      </c>
      <c r="L86" s="24">
        <v>0</v>
      </c>
      <c r="M86" s="24">
        <v>0</v>
      </c>
      <c r="N86" s="24">
        <v>0</v>
      </c>
      <c r="O86" s="6">
        <f t="shared" si="25"/>
        <v>112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57" fitToHeight="0" orientation="landscape" r:id="rId1"/>
  <rowBreaks count="2" manualBreakCount="2">
    <brk id="29" max="14" man="1"/>
    <brk id="55" max="14" man="1"/>
  </rowBreaks>
  <ignoredErrors>
    <ignoredError sqref="A21 A29 A4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18</vt:i4>
      </vt:variant>
    </vt:vector>
  </HeadingPairs>
  <TitlesOfParts>
    <vt:vector size="29" baseType="lpstr">
      <vt:lpstr>Hoja2</vt:lpstr>
      <vt:lpstr>Hoja3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'01'!Área_de_impresión</vt:lpstr>
      <vt:lpstr>'02'!Área_de_impresión</vt:lpstr>
      <vt:lpstr>'03'!Área_de_impresión</vt:lpstr>
      <vt:lpstr>'04'!Área_de_impresión</vt:lpstr>
      <vt:lpstr>'05'!Área_de_impresión</vt:lpstr>
      <vt:lpstr>'06'!Área_de_impresión</vt:lpstr>
      <vt:lpstr>'07'!Área_de_impresión</vt:lpstr>
      <vt:lpstr>'08'!Área_de_impresión</vt:lpstr>
      <vt:lpstr>'09'!Área_de_impresión</vt:lpstr>
      <vt:lpstr>'01'!Títulos_a_imprimir</vt:lpstr>
      <vt:lpstr>'02'!Títulos_a_imprimir</vt:lpstr>
      <vt:lpstr>'03'!Títulos_a_imprimir</vt:lpstr>
      <vt:lpstr>'04'!Títulos_a_imprimir</vt:lpstr>
      <vt:lpstr>'05'!Títulos_a_imprimir</vt:lpstr>
      <vt:lpstr>'06'!Títulos_a_imprimir</vt:lpstr>
      <vt:lpstr>'07'!Títulos_a_imprimir</vt:lpstr>
      <vt:lpstr>'08'!Títulos_a_imprimir</vt:lpstr>
      <vt:lpstr>'09'!Títulos_a_imprimir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Jose Rafael Salinas Vidal</cp:lastModifiedBy>
  <cp:lastPrinted>2017-02-02T17:11:31Z</cp:lastPrinted>
  <dcterms:created xsi:type="dcterms:W3CDTF">2013-01-10T16:37:33Z</dcterms:created>
  <dcterms:modified xsi:type="dcterms:W3CDTF">2018-01-15T15:22:28Z</dcterms:modified>
</cp:coreProperties>
</file>