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E:\MONTERREY\2024\ESTADOS FINANCIEROS24\4-ABR24\ITDIF\"/>
    </mc:Choice>
  </mc:AlternateContent>
  <bookViews>
    <workbookView xWindow="0" yWindow="0" windowWidth="28800" windowHeight="12210" tabRatio="736"/>
  </bookViews>
  <sheets>
    <sheet name="Situación Financiera" sheetId="86" r:id="rId1"/>
    <sheet name="Situación Financiera 1" sheetId="46" r:id="rId2"/>
    <sheet name="Actividad" sheetId="85" r:id="rId3"/>
    <sheet name="Actividad 1" sheetId="47" r:id="rId4"/>
    <sheet name="Varianción" sheetId="82" r:id="rId5"/>
    <sheet name="Cambios" sheetId="7" r:id="rId6"/>
    <sheet name="Flujos" sheetId="81" r:id="rId7"/>
    <sheet name="Analítico" sheetId="87" r:id="rId8"/>
    <sheet name="EFE 12-23 base" sheetId="71" state="hidden" r:id="rId9"/>
  </sheets>
  <externalReferences>
    <externalReference r:id="rId10"/>
  </externalReferences>
  <definedNames>
    <definedName name="_xlnm._FilterDatabase" localSheetId="3" hidden="1">'Actividad 1'!$C$2:$H$4</definedName>
    <definedName name="_xlnm.Print_Area" localSheetId="2">Actividad!$C$2:$H$67</definedName>
    <definedName name="_xlnm.Print_Area" localSheetId="3">'Actividad 1'!$C$2:$H$68</definedName>
    <definedName name="_xlnm.Print_Area" localSheetId="7">Analítico!$B$2:$I$33</definedName>
    <definedName name="_xlnm.Print_Area" localSheetId="5">Cambios!$B$2:$D$65</definedName>
    <definedName name="_xlnm.Print_Area" localSheetId="6">Flujos!$B$2:$F$68</definedName>
    <definedName name="_xlnm.Print_Area" localSheetId="0">'Situación Financiera'!$B$2:$J$55</definedName>
    <definedName name="_xlnm.Print_Area" localSheetId="1">'Situación Financiera 1'!$B$2:$J$55</definedName>
    <definedName name="_xlnm.Print_Area" localSheetId="4">Varianción!$B$2:$H$46</definedName>
    <definedName name="x" localSheetId="2">#REF!</definedName>
    <definedName name="x" localSheetId="7">#REF!</definedName>
    <definedName name="x" localSheetId="8">#REF!</definedName>
    <definedName name="x" localSheetId="0">#REF!</definedName>
    <definedName name="x" localSheetId="4">#REF!</definedName>
    <definedName name="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4" i="71" l="1"/>
  <c r="E65" i="71"/>
  <c r="E59" i="71"/>
  <c r="E34" i="71"/>
  <c r="E33" i="71"/>
  <c r="E32" i="71"/>
  <c r="E31" i="71"/>
  <c r="E30" i="71"/>
  <c r="E29" i="71"/>
  <c r="E28" i="71"/>
  <c r="E27" i="71"/>
  <c r="E26" i="71"/>
  <c r="E25" i="71"/>
  <c r="E24" i="71"/>
  <c r="E22" i="71"/>
  <c r="E21" i="71"/>
  <c r="E20" i="71"/>
  <c r="E17" i="71"/>
  <c r="E16" i="71"/>
  <c r="E15" i="71"/>
  <c r="E14" i="71"/>
  <c r="E13" i="71"/>
  <c r="E12" i="71"/>
  <c r="E11" i="71"/>
  <c r="E10" i="71"/>
  <c r="E9" i="71"/>
  <c r="E68" i="71" l="1"/>
  <c r="K21" i="71" l="1"/>
  <c r="K26" i="71" l="1"/>
  <c r="G65" i="71" l="1"/>
  <c r="E23" i="71"/>
  <c r="F68" i="71"/>
  <c r="J67" i="71"/>
  <c r="K66" i="71"/>
  <c r="F55" i="71"/>
  <c r="M52" i="71"/>
  <c r="F49" i="71"/>
  <c r="E49" i="71"/>
  <c r="F43" i="71"/>
  <c r="F39" i="71"/>
  <c r="G33" i="71"/>
  <c r="F19" i="71"/>
  <c r="G16" i="71"/>
  <c r="F8" i="71"/>
  <c r="F47" i="71" l="1"/>
  <c r="F60" i="71"/>
  <c r="F36" i="71"/>
  <c r="G34" i="71"/>
  <c r="G32" i="71" s="1"/>
  <c r="G59" i="71"/>
  <c r="G17" i="71"/>
  <c r="F62" i="71" l="1"/>
  <c r="F69" i="71" s="1"/>
  <c r="G15" i="71"/>
  <c r="H19" i="71"/>
  <c r="K27" i="71" l="1"/>
  <c r="K33" i="71"/>
  <c r="J6" i="71" l="1"/>
  <c r="G58" i="71" l="1"/>
  <c r="G57" i="71" s="1"/>
  <c r="J9" i="71"/>
  <c r="K74" i="71"/>
  <c r="E41" i="71"/>
  <c r="K44" i="71"/>
  <c r="K51" i="71" s="1"/>
  <c r="K57" i="71"/>
  <c r="K67" i="71" s="1"/>
  <c r="K68" i="71" s="1"/>
  <c r="E44" i="71" l="1"/>
  <c r="K53" i="71"/>
  <c r="E45" i="71"/>
  <c r="K22" i="71"/>
  <c r="K35" i="71"/>
  <c r="J44" i="71"/>
  <c r="E42" i="71" s="1"/>
  <c r="J39" i="71"/>
  <c r="K25" i="71"/>
  <c r="K29" i="71"/>
  <c r="K75" i="71"/>
  <c r="J10" i="71"/>
  <c r="J14" i="71"/>
  <c r="K23" i="71"/>
  <c r="J13" i="71"/>
  <c r="J7" i="71"/>
  <c r="J8" i="71"/>
  <c r="J12" i="71"/>
  <c r="K32" i="71"/>
  <c r="K30" i="71"/>
  <c r="J15" i="71"/>
  <c r="J11" i="71"/>
  <c r="K39" i="71"/>
  <c r="K24" i="71"/>
  <c r="K73" i="71"/>
  <c r="K69" i="71" s="1"/>
  <c r="K70" i="71" s="1"/>
  <c r="K78" i="71"/>
  <c r="J17" i="71"/>
  <c r="G62" i="71"/>
  <c r="K28" i="71"/>
  <c r="E39" i="71" l="1"/>
  <c r="J51" i="71"/>
  <c r="K52" i="71" s="1"/>
  <c r="K54" i="71" s="1"/>
  <c r="J18" i="71"/>
  <c r="K76" i="71"/>
  <c r="E46" i="71" s="1"/>
  <c r="M64" i="71"/>
  <c r="J82" i="71"/>
  <c r="E57" i="71" s="1"/>
  <c r="E55" i="71" s="1"/>
  <c r="E60" i="71" s="1"/>
  <c r="G44" i="71" l="1"/>
  <c r="E18" i="71"/>
  <c r="E8" i="71" s="1"/>
  <c r="K36" i="71"/>
  <c r="E35" i="71" s="1"/>
  <c r="E19" i="71" s="1"/>
  <c r="K79" i="71"/>
  <c r="E43" i="71"/>
  <c r="E47" i="71" s="1"/>
  <c r="E36" i="71" l="1"/>
  <c r="E62" i="71" l="1"/>
  <c r="E69" i="71" s="1"/>
  <c r="G63" i="71" l="1"/>
  <c r="E73" i="71"/>
  <c r="E74" i="71"/>
</calcChain>
</file>

<file path=xl/sharedStrings.xml><?xml version="1.0" encoding="utf-8"?>
<sst xmlns="http://schemas.openxmlformats.org/spreadsheetml/2006/main" count="698" uniqueCount="282">
  <si>
    <t>ACTIVO</t>
  </si>
  <si>
    <t>1.1.1.0.00.0000</t>
  </si>
  <si>
    <t>1.1.2.0.00.0000</t>
  </si>
  <si>
    <t>1.1.3.0.00.0000</t>
  </si>
  <si>
    <t>1.2.3.0.00.0000</t>
  </si>
  <si>
    <t>1.2.4.0.00.0000</t>
  </si>
  <si>
    <t>1.2.6.0.00.0000</t>
  </si>
  <si>
    <t>PASIVO</t>
  </si>
  <si>
    <t>2.1.1.0.00.0000</t>
  </si>
  <si>
    <t>2.1.6.0.00.0000</t>
  </si>
  <si>
    <t>2.1.9.0.00.0000</t>
  </si>
  <si>
    <t>HACIENDA PÚBLICA/ PATRIMONIO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</si>
  <si>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</si>
  <si>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</si>
  <si>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</si>
  <si>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</si>
  <si>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</si>
  <si>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</si>
  <si>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</si>
  <si>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</si>
  <si>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</si>
  <si>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</si>
  <si>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</si>
  <si>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</si>
  <si>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</si>
  <si>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</si>
  <si>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</si>
  <si>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</si>
  <si>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</si>
  <si>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</si>
  <si>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</si>
  <si>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</si>
  <si>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</si>
  <si>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</si>
  <si>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</si>
  <si>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</si>
  <si>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</si>
  <si>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</si>
  <si>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</si>
  <si>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</si>
  <si>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</si>
  <si>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</si>
  <si>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</si>
  <si>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</si>
  <si>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</si>
  <si>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</si>
  <si>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</si>
  <si>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</si>
  <si>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</si>
  <si>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</si>
  <si>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</si>
  <si>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</si>
  <si>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</si>
  <si>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</si>
  <si>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</si>
  <si>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</si>
  <si>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</si>
  <si>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</si>
  <si>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</si>
  <si>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</si>
  <si>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</si>
  <si>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</si>
  <si>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</si>
  <si>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</si>
  <si>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</si>
  <si>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</si>
  <si>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</si>
  <si>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</si>
  <si>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</si>
  <si>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</si>
  <si>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</si>
  <si>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</si>
  <si>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</si>
  <si>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</si>
  <si>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</si>
  <si>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</si>
  <si>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</si>
  <si>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</si>
  <si>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</si>
  <si>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</si>
  <si>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</si>
  <si>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</si>
  <si>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</si>
  <si>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</si>
  <si>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</si>
  <si>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</si>
  <si>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</si>
  <si>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</si>
  <si>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</si>
  <si>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1.1.6.0.00.0000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</si>
  <si>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</si>
  <si>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</si>
  <si>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</si>
  <si>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</si>
  <si>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</si>
  <si>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</si>
  <si>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</si>
  <si>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</si>
  <si>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</si>
  <si>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</si>
  <si>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</si>
  <si>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</si>
  <si>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</si>
  <si>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</si>
  <si>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</si>
  <si>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</si>
  <si>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</si>
  <si>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</si>
  <si>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</si>
  <si>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</si>
  <si>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</si>
  <si>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</si>
  <si>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</si>
  <si>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</si>
  <si>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</si>
  <si>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</si>
  <si>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</si>
  <si>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</si>
  <si>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</si>
  <si>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</si>
  <si>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</si>
  <si>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</si>
  <si>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</si>
  <si>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</si>
  <si>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</si>
  <si>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</si>
  <si>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</si>
  <si>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</si>
  <si>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</si>
  <si>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</si>
  <si>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</si>
  <si>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</si>
  <si>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</si>
  <si>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</si>
  <si>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</si>
  <si>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</si>
  <si>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</si>
  <si>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</si>
  <si>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</si>
  <si>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</si>
  <si>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</si>
  <si>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</si>
  <si>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</si>
  <si>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</si>
  <si>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</si>
  <si>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</si>
  <si>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</si>
  <si>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</si>
  <si>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</si>
  <si>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</si>
  <si>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</si>
  <si>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</si>
  <si>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</si>
  <si>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</si>
  <si>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</si>
  <si>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</si>
  <si>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</si>
  <si>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</si>
  <si>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</si>
  <si>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</si>
  <si>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</si>
  <si>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</si>
  <si>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</si>
  <si>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</si>
  <si>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</si>
  <si>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</si>
  <si>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</si>
  <si>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</si>
  <si>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</si>
  <si>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</si>
  <si>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</si>
  <si>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</si>
  <si>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</si>
  <si>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</si>
  <si>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</si>
  <si>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</si>
  <si>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</si>
  <si>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</si>
  <si>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</si>
  <si>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</si>
  <si>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</si>
  <si>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</si>
  <si>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</si>
  <si>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</si>
  <si>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</si>
  <si>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</si>
  <si>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</si>
  <si>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</si>
  <si>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</si>
  <si>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</si>
  <si>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</si>
  <si>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</si>
  <si>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2.1.3.1.01.0000</t>
  </si>
  <si>
    <t xml:space="preserve">lo que debe dar </t>
  </si>
  <si>
    <t xml:space="preserve">diferencia </t>
  </si>
  <si>
    <t>Productos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</si>
  <si>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</si>
  <si>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</si>
  <si>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</si>
  <si>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</si>
  <si>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</si>
  <si>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</si>
  <si>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</si>
  <si>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</si>
  <si>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Total de Activos No Circulantes</t>
  </si>
  <si>
    <t>Flujos Netos de Efectivo por Actividades de Financiamiento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</si>
  <si>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</si>
  <si>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</si>
  <si>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</si>
  <si>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</si>
  <si>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Exceso o Insuficiencia en la Actualización de la Hacienda Pública / Patrimonio</t>
  </si>
  <si>
    <t xml:space="preserve">Resultado por Posición Monetaria </t>
  </si>
  <si>
    <t>Diferencia</t>
  </si>
  <si>
    <t>Otros orígenes de operación</t>
  </si>
  <si>
    <t xml:space="preserve">Orígen </t>
  </si>
  <si>
    <t>TOTAL</t>
  </si>
  <si>
    <t>Otras Aplicaciones de Operación</t>
  </si>
  <si>
    <t>DIFERENCIA EN REA 322</t>
  </si>
  <si>
    <t>Diferencia de la Depreciación</t>
  </si>
  <si>
    <t>Cuenta 5611</t>
  </si>
  <si>
    <t>TRASPASO A ANTICIPOS</t>
  </si>
  <si>
    <t>Continúa en la siguiente página…</t>
  </si>
  <si>
    <t>Neto</t>
  </si>
  <si>
    <t>Bajas</t>
  </si>
  <si>
    <t>Anticipos</t>
  </si>
  <si>
    <t>Otros Orígenes de Financiamiento</t>
  </si>
  <si>
    <t>Debe de ser igual que la celda C8 del ECSF</t>
  </si>
  <si>
    <t>Servicios de la Deuda Interno</t>
  </si>
  <si>
    <t>Conciliación Créditos Bancarios (Pago capital)</t>
  </si>
  <si>
    <t>Los saldos salen directo de la balanza</t>
  </si>
  <si>
    <t>DIFERENCIA, BUSCAR CANTIDAD</t>
  </si>
  <si>
    <t>REVISAR CUANDO SON ORIGENES O APLICACINES PARA SU CORRECTO REGISTRO</t>
  </si>
  <si>
    <t>MODIFICAR TABLAS</t>
  </si>
  <si>
    <t>Otros Gastos 559</t>
  </si>
  <si>
    <t>Estimacion cuentas incobrables 116</t>
  </si>
  <si>
    <r>
      <t xml:space="preserve">Cargos que no consumen presupuesto para flujo SE REGISTRO VS </t>
    </r>
    <r>
      <rPr>
        <sz val="8"/>
        <color rgb="FF3366FF"/>
        <rFont val="Arial"/>
        <family val="2"/>
      </rPr>
      <t>ACTIVO FIJO</t>
    </r>
  </si>
  <si>
    <t>Estimación de cuentas incobrables 116</t>
  </si>
  <si>
    <t>Comprobación vs ECSF</t>
  </si>
  <si>
    <t>Rectificaciones de inverisones en Proceso</t>
  </si>
  <si>
    <t>Alta por poseción 3252</t>
  </si>
  <si>
    <t>Rectificaciones 3252</t>
  </si>
  <si>
    <t>Cargos que no genera flujo 4399</t>
  </si>
  <si>
    <t>Rectificaciones de Resultados de Ejercicios Anteriores 3252</t>
  </si>
  <si>
    <t>Bajo protesta de decir verdad declaramos que los Estados Financieros y sus notas, son razonablemente correctos y son responsabilidad del emisor</t>
  </si>
  <si>
    <t>Derechos a Recibir Bienes y Servicios 113</t>
  </si>
  <si>
    <t>Concpeto</t>
  </si>
  <si>
    <t>Provisión de Corto Plazo</t>
  </si>
  <si>
    <t>Cancelacion por correccion de poliza</t>
  </si>
  <si>
    <t>Ajuste vs 5599</t>
  </si>
  <si>
    <t>Hacienda Pública / Patrimonio Neto Final de 2023</t>
  </si>
  <si>
    <t>Otros Activos No Circulantes</t>
  </si>
  <si>
    <t>TRASPASO A CUENTAS DE ACTIVO FIJO</t>
  </si>
  <si>
    <t>Remanente 322</t>
  </si>
  <si>
    <t>Hacienda Pública / Patrimonio Contribuido Neto de 2023</t>
  </si>
  <si>
    <t>Hacienda Pública / Patrimonio Generado Neto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</si>
  <si>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</si>
  <si>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</si>
  <si>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</si>
  <si>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</si>
  <si>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Exceso o Insuficiencia en la Actualización de la Hacienda Pública / Patrimonio Neto de 2023</t>
  </si>
  <si>
    <t>Cifras en Pesos</t>
  </si>
  <si>
    <t>Del 01 de enero al 30 de abril de 2024 y 2023</t>
  </si>
  <si>
    <t>Del 01 de enero al 30 de abril de 2024 y del 01 de enero al 31 de diciembre de 2023</t>
  </si>
  <si>
    <t>Al 30 de abril de 2024 y 2023</t>
  </si>
  <si>
    <t>Al 30 de abril de 2024 y al 31 de diciembre 2023</t>
  </si>
  <si>
    <t>Del 1 de enero al 30 de abril del 2024</t>
  </si>
  <si>
    <t>Del 1 de enero al 30 de abril de 2024</t>
  </si>
  <si>
    <t>Del 1 de enero al 30 de abril de 2024 y del 1 de enero al 31 de diciembre de 2023</t>
  </si>
  <si>
    <t>Del 1 de enero al 30 de abril del 2024 y del 1 de enero al 31 de diciembre del 2023</t>
  </si>
  <si>
    <t>SE CALCULA RESTANDO EL SALDO DE ECSF CTA 1.2.6 DEPRECIACION DET Y AMORT- EL SALDO DEL ESTADO DE ACTIVIDADES G56 5.5.1 ESTIM. DEPRECIACIONES, DET…</t>
  </si>
  <si>
    <t>ESTADO DE ACTIVIDADES</t>
  </si>
  <si>
    <t>ESTADO DE CAMBIOS EN LA SF</t>
  </si>
  <si>
    <t>CORRESPONDE A INTANGIBLES</t>
  </si>
  <si>
    <t xml:space="preserve">Bienes Muebles </t>
  </si>
  <si>
    <t>(4-1)</t>
  </si>
  <si>
    <t>4 =(1+2-3)</t>
  </si>
  <si>
    <t>Variación del Periodo</t>
  </si>
  <si>
    <t>Saldo Final</t>
  </si>
  <si>
    <t>Abonos del Periodo</t>
  </si>
  <si>
    <t>Cargos del Periodo</t>
  </si>
  <si>
    <t>Saldo Inicial</t>
  </si>
  <si>
    <t>Estado Analítico del Activo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</si>
</sst>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0_ ;\-0\ "/>
    <numFmt numFmtId="168" formatCode="#,##0_ ;\-#,##0\ "/>
    <numFmt numFmtId="169" formatCode="_-* #,##0.0_-;\-* #,##0.0_-;_-* &quot;-&quot;??_-;_-@_-"/>
  </numFmts>
  <fonts count="6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i/>
      <sz val="9"/>
      <color theme="1"/>
      <name val="Arial"/>
      <family val="2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sz val="8"/>
      <color rgb="FFFF0000"/>
      <name val="Arial"/>
      <family val="2"/>
    </font>
    <font>
      <sz val="8"/>
      <color rgb="FF3366FF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theme="0"/>
      <name val="Arial"/>
      <family val="2"/>
    </font>
    <font>
      <b/>
      <i/>
      <sz val="11"/>
      <color theme="1"/>
      <name val="Arial"/>
      <family val="2"/>
    </font>
    <font>
      <i/>
      <sz val="11"/>
      <name val="Arial"/>
      <family val="2"/>
    </font>
    <font>
      <b/>
      <sz val="11"/>
      <color theme="1" tint="0.34998626667073579"/>
      <name val="Arial"/>
      <family val="2"/>
    </font>
    <font>
      <i/>
      <sz val="9"/>
      <name val="Arial"/>
      <family val="2"/>
    </font>
    <font>
      <b/>
      <sz val="14"/>
      <color theme="0"/>
      <name val="Arial"/>
      <family val="2"/>
    </font>
    <font>
      <b/>
      <sz val="11"/>
      <color rgb="FFFF0000"/>
      <name val="Arial"/>
      <family val="2"/>
    </font>
    <font>
      <sz val="6"/>
      <color theme="0"/>
      <name val="Arial"/>
      <family val="2"/>
    </font>
    <font>
      <vertAlign val="superscript"/>
      <sz val="11"/>
      <name val="Arial"/>
      <family val="2"/>
    </font>
    <font>
      <sz val="12"/>
      <color theme="0"/>
      <name val="Arial"/>
      <family val="2"/>
    </font>
    <font>
      <sz val="6"/>
      <color theme="1"/>
      <name val="Arial"/>
      <family val="2"/>
    </font>
    <font>
      <b/>
      <i/>
      <sz val="11"/>
      <color theme="0" tint="-4.9989318521683403E-2"/>
      <name val="Arial"/>
      <family val="2"/>
    </font>
    <font>
      <u/>
      <sz val="8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151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99FF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3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164" fontId="23" fillId="0" borderId="0"/>
    <xf numFmtId="43" fontId="1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0"/>
    <xf numFmtId="0" fontId="23" fillId="0" borderId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2" fillId="0" borderId="0">
      <alignment vertical="top"/>
    </xf>
    <xf numFmtId="0" fontId="3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511">
    <xf numFmtId="0" fontId="0" fillId="0" borderId="0" xfId="0"/>
    <xf numFmtId="0" fontId="20" fillId="0" borderId="0" xfId="42" applyFont="1"/>
    <xf numFmtId="0" fontId="22" fillId="0" borderId="0" xfId="42" applyFont="1" applyAlignment="1">
      <alignment vertical="center"/>
    </xf>
    <xf numFmtId="0" fontId="20" fillId="33" borderId="0" xfId="42" applyFont="1" applyFill="1" applyAlignment="1">
      <alignment horizontal="right" vertical="top"/>
    </xf>
    <xf numFmtId="3" fontId="25" fillId="33" borderId="0" xfId="42" applyNumberFormat="1" applyFont="1" applyFill="1" applyAlignment="1">
      <alignment vertical="top"/>
    </xf>
    <xf numFmtId="4" fontId="24" fillId="33" borderId="0" xfId="42" applyNumberFormat="1" applyFont="1" applyFill="1" applyAlignment="1">
      <alignment vertical="top"/>
    </xf>
    <xf numFmtId="4" fontId="25" fillId="33" borderId="0" xfId="42" applyNumberFormat="1" applyFont="1" applyFill="1" applyAlignment="1" applyProtection="1">
      <alignment vertical="top"/>
      <protection locked="0"/>
    </xf>
    <xf numFmtId="4" fontId="25" fillId="33" borderId="0" xfId="44" applyNumberFormat="1" applyFont="1" applyFill="1" applyBorder="1" applyAlignment="1" applyProtection="1">
      <alignment vertical="top"/>
    </xf>
    <xf numFmtId="4" fontId="24" fillId="33" borderId="0" xfId="44" applyNumberFormat="1" applyFont="1" applyFill="1" applyBorder="1" applyAlignment="1" applyProtection="1">
      <alignment vertical="top"/>
    </xf>
    <xf numFmtId="4" fontId="25" fillId="33" borderId="0" xfId="42" applyNumberFormat="1" applyFont="1" applyFill="1" applyAlignment="1">
      <alignment vertical="top"/>
    </xf>
    <xf numFmtId="0" fontId="25" fillId="33" borderId="0" xfId="42" applyFont="1" applyFill="1"/>
    <xf numFmtId="43" fontId="25" fillId="33" borderId="0" xfId="44" applyFont="1" applyFill="1" applyBorder="1" applyProtection="1"/>
    <xf numFmtId="0" fontId="25" fillId="33" borderId="0" xfId="42" applyFont="1" applyFill="1" applyAlignment="1">
      <alignment vertical="center"/>
    </xf>
    <xf numFmtId="4" fontId="20" fillId="0" borderId="0" xfId="42" applyNumberFormat="1" applyFont="1"/>
    <xf numFmtId="0" fontId="25" fillId="33" borderId="0" xfId="42" applyFont="1" applyFill="1" applyAlignment="1">
      <alignment horizontal="left" vertical="top" wrapText="1"/>
    </xf>
    <xf numFmtId="3" fontId="24" fillId="33" borderId="0" xfId="42" applyNumberFormat="1" applyFont="1" applyFill="1" applyAlignment="1">
      <alignment vertical="top"/>
    </xf>
    <xf numFmtId="0" fontId="20" fillId="33" borderId="0" xfId="42" applyFont="1" applyFill="1" applyAlignment="1">
      <alignment vertical="top"/>
    </xf>
    <xf numFmtId="43" fontId="20" fillId="0" borderId="0" xfId="47" applyFont="1"/>
    <xf numFmtId="4" fontId="25" fillId="33" borderId="0" xfId="42" applyNumberFormat="1" applyFont="1" applyFill="1" applyAlignment="1" applyProtection="1">
      <alignment vertical="center"/>
      <protection locked="0"/>
    </xf>
    <xf numFmtId="0" fontId="20" fillId="0" borderId="0" xfId="42" applyFont="1" applyAlignment="1">
      <alignment vertical="center"/>
    </xf>
    <xf numFmtId="0" fontId="40" fillId="40" borderId="20" xfId="45" applyFont="1" applyFill="1" applyBorder="1"/>
    <xf numFmtId="43" fontId="40" fillId="40" borderId="21" xfId="47" applyFont="1" applyFill="1" applyBorder="1"/>
    <xf numFmtId="0" fontId="36" fillId="33" borderId="0" xfId="42" applyFont="1" applyFill="1" applyAlignment="1">
      <alignment vertical="top"/>
    </xf>
    <xf numFmtId="0" fontId="25" fillId="33" borderId="0" xfId="124" applyFont="1" applyFill="1" applyAlignment="1">
      <alignment vertical="top"/>
    </xf>
    <xf numFmtId="43" fontId="1" fillId="0" borderId="0" xfId="47" applyFont="1"/>
    <xf numFmtId="4" fontId="25" fillId="0" borderId="0" xfId="46" applyNumberFormat="1" applyFont="1" applyFill="1" applyBorder="1" applyAlignment="1">
      <alignment horizontal="right" vertical="center"/>
    </xf>
    <xf numFmtId="4" fontId="24" fillId="0" borderId="0" xfId="46" applyNumberFormat="1" applyFont="1" applyFill="1" applyBorder="1" applyAlignment="1">
      <alignment horizontal="right" vertical="center"/>
    </xf>
    <xf numFmtId="0" fontId="1" fillId="0" borderId="0" xfId="45" applyFont="1"/>
    <xf numFmtId="0" fontId="36" fillId="33" borderId="23" xfId="42" applyFont="1" applyFill="1" applyBorder="1" applyAlignment="1">
      <alignment vertical="top"/>
    </xf>
    <xf numFmtId="0" fontId="1" fillId="0" borderId="0" xfId="45" applyFont="1" applyAlignment="1">
      <alignment vertical="center"/>
    </xf>
    <xf numFmtId="0" fontId="40" fillId="0" borderId="0" xfId="45" applyFont="1"/>
    <xf numFmtId="43" fontId="1" fillId="0" borderId="0" xfId="47" applyFont="1" applyFill="1"/>
    <xf numFmtId="0" fontId="33" fillId="39" borderId="11" xfId="45" applyFont="1" applyFill="1" applyBorder="1"/>
    <xf numFmtId="43" fontId="33" fillId="0" borderId="11" xfId="47" applyFont="1" applyFill="1" applyBorder="1" applyAlignment="1">
      <alignment horizontal="center"/>
    </xf>
    <xf numFmtId="0" fontId="1" fillId="0" borderId="13" xfId="45" applyFont="1" applyBorder="1"/>
    <xf numFmtId="0" fontId="1" fillId="0" borderId="0" xfId="0" applyFont="1" applyAlignment="1">
      <alignment vertical="center"/>
    </xf>
    <xf numFmtId="0" fontId="34" fillId="0" borderId="0" xfId="45" applyFont="1"/>
    <xf numFmtId="43" fontId="35" fillId="42" borderId="11" xfId="47" applyFont="1" applyFill="1" applyBorder="1" applyAlignment="1">
      <alignment horizontal="left" vertical="center"/>
    </xf>
    <xf numFmtId="0" fontId="1" fillId="0" borderId="14" xfId="45" applyFont="1" applyBorder="1"/>
    <xf numFmtId="0" fontId="1" fillId="0" borderId="16" xfId="45" applyFont="1" applyBorder="1"/>
    <xf numFmtId="43" fontId="38" fillId="37" borderId="11" xfId="46" applyFont="1" applyFill="1" applyBorder="1" applyAlignment="1">
      <alignment horizontal="justify" vertical="center"/>
    </xf>
    <xf numFmtId="43" fontId="1" fillId="0" borderId="16" xfId="47" applyFont="1" applyFill="1" applyBorder="1"/>
    <xf numFmtId="43" fontId="1" fillId="0" borderId="0" xfId="47" applyFont="1" applyFill="1" applyBorder="1"/>
    <xf numFmtId="43" fontId="38" fillId="43" borderId="11" xfId="46" applyFont="1" applyFill="1" applyBorder="1" applyAlignment="1">
      <alignment horizontal="justify" vertical="center"/>
    </xf>
    <xf numFmtId="43" fontId="40" fillId="0" borderId="0" xfId="45" applyNumberFormat="1" applyFont="1"/>
    <xf numFmtId="43" fontId="38" fillId="0" borderId="0" xfId="47" applyFont="1" applyFill="1" applyBorder="1"/>
    <xf numFmtId="43" fontId="39" fillId="44" borderId="11" xfId="47" applyFont="1" applyFill="1" applyBorder="1" applyAlignment="1">
      <alignment horizontal="left" vertical="center"/>
    </xf>
    <xf numFmtId="43" fontId="38" fillId="34" borderId="11" xfId="46" applyFont="1" applyFill="1" applyBorder="1" applyAlignment="1">
      <alignment horizontal="justify" vertical="center"/>
    </xf>
    <xf numFmtId="43" fontId="38" fillId="45" borderId="11" xfId="46" applyFont="1" applyFill="1" applyBorder="1" applyAlignment="1">
      <alignment horizontal="justify"/>
    </xf>
    <xf numFmtId="4" fontId="1" fillId="0" borderId="0" xfId="45" applyNumberFormat="1" applyFont="1"/>
    <xf numFmtId="0" fontId="38" fillId="0" borderId="0" xfId="45" applyFont="1"/>
    <xf numFmtId="165" fontId="49" fillId="0" borderId="0" xfId="44" applyNumberFormat="1" applyFont="1" applyFill="1" applyBorder="1" applyAlignment="1" applyProtection="1">
      <alignment horizontal="left" vertical="top" indent="1"/>
      <protection locked="0"/>
    </xf>
    <xf numFmtId="0" fontId="1" fillId="0" borderId="0" xfId="42" applyFont="1" applyAlignment="1">
      <alignment vertical="center"/>
    </xf>
    <xf numFmtId="0" fontId="1" fillId="0" borderId="0" xfId="42" applyFont="1" applyAlignment="1">
      <alignment vertical="center" wrapText="1"/>
    </xf>
    <xf numFmtId="0" fontId="1" fillId="0" borderId="0" xfId="120" applyFont="1" applyAlignment="1">
      <alignment horizontal="justify" vertical="center" wrapText="1"/>
    </xf>
    <xf numFmtId="0" fontId="36" fillId="0" borderId="0" xfId="42" applyFont="1" applyAlignment="1">
      <alignment vertical="center"/>
    </xf>
    <xf numFmtId="0" fontId="36" fillId="0" borderId="0" xfId="120" applyFont="1" applyAlignment="1">
      <alignment horizontal="justify" vertical="center" wrapText="1"/>
    </xf>
    <xf numFmtId="0" fontId="36" fillId="0" borderId="0" xfId="120" applyFont="1" applyAlignment="1">
      <alignment horizontal="justify" vertical="center"/>
    </xf>
    <xf numFmtId="43" fontId="40" fillId="0" borderId="0" xfId="47" applyFont="1"/>
    <xf numFmtId="0" fontId="37" fillId="0" borderId="0" xfId="45" applyFont="1" applyAlignment="1">
      <alignment horizontal="right"/>
    </xf>
    <xf numFmtId="0" fontId="21" fillId="33" borderId="25" xfId="42" applyFont="1" applyFill="1" applyBorder="1" applyAlignment="1">
      <alignment vertical="top" wrapText="1"/>
    </xf>
    <xf numFmtId="0" fontId="54" fillId="33" borderId="25" xfId="42" applyFont="1" applyFill="1" applyBorder="1" applyAlignment="1">
      <alignment vertical="top" wrapText="1"/>
    </xf>
    <xf numFmtId="0" fontId="53" fillId="33" borderId="25" xfId="42" applyFont="1" applyFill="1" applyBorder="1" applyAlignment="1">
      <alignment vertical="top" wrapText="1"/>
    </xf>
    <xf numFmtId="43" fontId="53" fillId="33" borderId="0" xfId="47" applyFont="1" applyFill="1" applyBorder="1" applyAlignment="1" applyProtection="1">
      <alignment vertical="top"/>
    </xf>
    <xf numFmtId="0" fontId="53" fillId="33" borderId="25" xfId="42" applyFont="1" applyFill="1" applyBorder="1" applyAlignment="1">
      <alignment vertical="center" wrapText="1"/>
    </xf>
    <xf numFmtId="3" fontId="53" fillId="33" borderId="0" xfId="44" applyNumberFormat="1" applyFont="1" applyFill="1" applyBorder="1" applyAlignment="1" applyProtection="1">
      <alignment vertical="top"/>
    </xf>
    <xf numFmtId="0" fontId="22" fillId="33" borderId="31" xfId="42" applyFont="1" applyFill="1" applyBorder="1" applyAlignment="1">
      <alignment vertical="top"/>
    </xf>
    <xf numFmtId="0" fontId="22" fillId="33" borderId="32" xfId="42" applyFont="1" applyFill="1" applyBorder="1" applyAlignment="1">
      <alignment vertical="top"/>
    </xf>
    <xf numFmtId="43" fontId="57" fillId="0" borderId="25" xfId="46" applyFont="1" applyFill="1" applyBorder="1" applyAlignment="1">
      <alignment vertical="center"/>
    </xf>
    <xf numFmtId="0" fontId="22" fillId="0" borderId="22" xfId="45" applyFont="1" applyBorder="1" applyAlignment="1">
      <alignment vertical="center"/>
    </xf>
    <xf numFmtId="0" fontId="22" fillId="0" borderId="23" xfId="45" applyFont="1" applyBorder="1" applyAlignment="1">
      <alignment vertical="center"/>
    </xf>
    <xf numFmtId="43" fontId="22" fillId="0" borderId="25" xfId="46" applyFont="1" applyFill="1" applyBorder="1" applyAlignment="1">
      <alignment horizontal="justify" vertical="center"/>
    </xf>
    <xf numFmtId="43" fontId="22" fillId="0" borderId="0" xfId="46" applyFont="1" applyFill="1" applyBorder="1" applyAlignment="1">
      <alignment horizontal="justify" vertical="center"/>
    </xf>
    <xf numFmtId="43" fontId="22" fillId="0" borderId="0" xfId="46" applyFont="1" applyFill="1" applyBorder="1" applyAlignment="1">
      <alignment vertical="center"/>
    </xf>
    <xf numFmtId="43" fontId="22" fillId="0" borderId="25" xfId="46" applyFont="1" applyFill="1" applyBorder="1" applyAlignment="1">
      <alignment vertical="center"/>
    </xf>
    <xf numFmtId="0" fontId="21" fillId="0" borderId="14" xfId="124" applyFont="1" applyBorder="1" applyAlignment="1">
      <alignment vertical="top"/>
    </xf>
    <xf numFmtId="0" fontId="53" fillId="0" borderId="14" xfId="124" applyFont="1" applyBorder="1" applyAlignment="1">
      <alignment vertical="top"/>
    </xf>
    <xf numFmtId="0" fontId="56" fillId="36" borderId="25" xfId="120" applyFont="1" applyFill="1" applyBorder="1" applyAlignment="1">
      <alignment horizontal="justify" vertical="center" wrapText="1"/>
    </xf>
    <xf numFmtId="0" fontId="56" fillId="36" borderId="25" xfId="120" applyFont="1" applyFill="1" applyBorder="1" applyAlignment="1">
      <alignment horizontal="justify" wrapText="1"/>
    </xf>
    <xf numFmtId="0" fontId="22" fillId="0" borderId="25" xfId="120" applyFont="1" applyBorder="1" applyAlignment="1">
      <alignment horizontal="justify" vertical="center" wrapText="1"/>
    </xf>
    <xf numFmtId="0" fontId="46" fillId="0" borderId="25" xfId="120" applyFont="1" applyBorder="1" applyAlignment="1">
      <alignment horizontal="justify" vertical="center" wrapText="1"/>
    </xf>
    <xf numFmtId="0" fontId="56" fillId="0" borderId="25" xfId="120" applyFont="1" applyBorder="1" applyAlignment="1">
      <alignment horizontal="justify" vertical="center" wrapText="1"/>
    </xf>
    <xf numFmtId="0" fontId="56" fillId="0" borderId="25" xfId="120" applyFont="1" applyBorder="1" applyAlignment="1">
      <alignment horizontal="justify" wrapText="1"/>
    </xf>
    <xf numFmtId="43" fontId="22" fillId="0" borderId="23" xfId="47" applyFont="1" applyFill="1" applyBorder="1" applyAlignment="1">
      <alignment horizontal="right" vertical="center"/>
    </xf>
    <xf numFmtId="43" fontId="22" fillId="0" borderId="0" xfId="47" applyFont="1" applyFill="1" applyBorder="1" applyAlignment="1">
      <alignment horizontal="right" vertical="center"/>
    </xf>
    <xf numFmtId="43" fontId="22" fillId="0" borderId="0" xfId="46" applyFont="1" applyFill="1" applyBorder="1" applyAlignment="1">
      <alignment horizontal="justify" vertical="center" wrapText="1"/>
    </xf>
    <xf numFmtId="43" fontId="59" fillId="0" borderId="25" xfId="46" applyFont="1" applyFill="1" applyBorder="1" applyAlignment="1">
      <alignment vertical="center"/>
    </xf>
    <xf numFmtId="43" fontId="36" fillId="0" borderId="0" xfId="45" applyNumberFormat="1" applyFont="1"/>
    <xf numFmtId="0" fontId="1" fillId="0" borderId="11" xfId="45" applyFont="1" applyBorder="1"/>
    <xf numFmtId="43" fontId="51" fillId="0" borderId="46" xfId="47" applyFont="1" applyFill="1" applyBorder="1"/>
    <xf numFmtId="43" fontId="51" fillId="0" borderId="47" xfId="47" applyFont="1" applyFill="1" applyBorder="1"/>
    <xf numFmtId="43" fontId="51" fillId="0" borderId="41" xfId="47" applyFont="1" applyFill="1" applyBorder="1" applyAlignment="1">
      <alignment horizontal="right"/>
    </xf>
    <xf numFmtId="43" fontId="51" fillId="0" borderId="42" xfId="47" applyFont="1" applyFill="1" applyBorder="1"/>
    <xf numFmtId="0" fontId="1" fillId="0" borderId="0" xfId="45" applyFont="1" applyAlignment="1">
      <alignment horizontal="left"/>
    </xf>
    <xf numFmtId="0" fontId="22" fillId="0" borderId="0" xfId="0" applyFont="1"/>
    <xf numFmtId="0" fontId="39" fillId="0" borderId="16" xfId="45" applyFont="1" applyBorder="1" applyAlignment="1">
      <alignment horizontal="right"/>
    </xf>
    <xf numFmtId="0" fontId="62" fillId="0" borderId="13" xfId="45" applyFont="1" applyBorder="1"/>
    <xf numFmtId="0" fontId="62" fillId="0" borderId="13" xfId="0" applyFont="1" applyBorder="1"/>
    <xf numFmtId="43" fontId="1" fillId="0" borderId="0" xfId="45" applyNumberFormat="1" applyFont="1"/>
    <xf numFmtId="43" fontId="38" fillId="0" borderId="12" xfId="47" applyFont="1" applyBorder="1" applyAlignment="1">
      <alignment horizontal="center" vertical="center" wrapText="1"/>
    </xf>
    <xf numFmtId="43" fontId="38" fillId="0" borderId="16" xfId="47" applyFont="1" applyBorder="1" applyAlignment="1">
      <alignment horizontal="center" vertical="center" wrapText="1"/>
    </xf>
    <xf numFmtId="43" fontId="38" fillId="0" borderId="17" xfId="47" applyFont="1" applyBorder="1" applyAlignment="1">
      <alignment horizontal="center" vertical="center" wrapText="1"/>
    </xf>
    <xf numFmtId="0" fontId="44" fillId="0" borderId="0" xfId="47" applyNumberFormat="1" applyFont="1" applyFill="1" applyBorder="1" applyAlignment="1">
      <alignment horizontal="center" vertical="center"/>
    </xf>
    <xf numFmtId="0" fontId="28" fillId="0" borderId="0" xfId="42" applyFont="1"/>
    <xf numFmtId="0" fontId="43" fillId="35" borderId="38" xfId="43" applyNumberFormat="1" applyFont="1" applyFill="1" applyBorder="1" applyAlignment="1">
      <alignment horizontal="right" vertical="top"/>
    </xf>
    <xf numFmtId="0" fontId="44" fillId="35" borderId="52" xfId="47" applyNumberFormat="1" applyFont="1" applyFill="1" applyBorder="1" applyAlignment="1">
      <alignment horizontal="center" vertical="center"/>
    </xf>
    <xf numFmtId="0" fontId="44" fillId="35" borderId="53" xfId="45" applyFont="1" applyFill="1" applyBorder="1" applyAlignment="1">
      <alignment horizontal="center" vertical="center"/>
    </xf>
    <xf numFmtId="0" fontId="44" fillId="35" borderId="52" xfId="45" applyFont="1" applyFill="1" applyBorder="1" applyAlignment="1">
      <alignment vertical="center"/>
    </xf>
    <xf numFmtId="0" fontId="44" fillId="35" borderId="53" xfId="45" applyFont="1" applyFill="1" applyBorder="1" applyAlignment="1">
      <alignment vertical="center"/>
    </xf>
    <xf numFmtId="0" fontId="21" fillId="0" borderId="25" xfId="124" applyFont="1" applyBorder="1" applyAlignment="1">
      <alignment vertical="top"/>
    </xf>
    <xf numFmtId="0" fontId="58" fillId="33" borderId="25" xfId="124" applyFont="1" applyFill="1" applyBorder="1" applyAlignment="1">
      <alignment horizontal="left" vertical="top"/>
    </xf>
    <xf numFmtId="0" fontId="21" fillId="33" borderId="14" xfId="124" applyFont="1" applyFill="1" applyBorder="1" applyAlignment="1">
      <alignment vertical="top" wrapText="1"/>
    </xf>
    <xf numFmtId="0" fontId="21" fillId="33" borderId="18" xfId="124" applyFont="1" applyFill="1" applyBorder="1" applyAlignment="1">
      <alignment vertical="top"/>
    </xf>
    <xf numFmtId="168" fontId="53" fillId="33" borderId="18" xfId="125" applyNumberFormat="1" applyFont="1" applyFill="1" applyBorder="1" applyAlignment="1" applyProtection="1">
      <alignment vertical="top"/>
      <protection locked="0"/>
    </xf>
    <xf numFmtId="0" fontId="53" fillId="33" borderId="18" xfId="124" applyFont="1" applyFill="1" applyBorder="1" applyAlignment="1" applyProtection="1">
      <alignment vertical="top"/>
      <protection locked="0"/>
    </xf>
    <xf numFmtId="0" fontId="22" fillId="33" borderId="18" xfId="124" applyFont="1" applyFill="1" applyBorder="1" applyAlignment="1" applyProtection="1">
      <alignment vertical="top"/>
      <protection locked="0"/>
    </xf>
    <xf numFmtId="0" fontId="58" fillId="33" borderId="34" xfId="124" applyFont="1" applyFill="1" applyBorder="1" applyAlignment="1" applyProtection="1">
      <alignment horizontal="left" vertical="top"/>
      <protection locked="0"/>
    </xf>
    <xf numFmtId="167" fontId="44" fillId="35" borderId="19" xfId="125" applyNumberFormat="1" applyFont="1" applyFill="1" applyBorder="1" applyAlignment="1">
      <alignment horizontal="center" vertical="center" wrapText="1"/>
    </xf>
    <xf numFmtId="0" fontId="22" fillId="0" borderId="31" xfId="120" applyFont="1" applyBorder="1"/>
    <xf numFmtId="0" fontId="22" fillId="0" borderId="25" xfId="42" applyFont="1" applyBorder="1"/>
    <xf numFmtId="0" fontId="22" fillId="0" borderId="0" xfId="42" applyFont="1"/>
    <xf numFmtId="0" fontId="1" fillId="0" borderId="0" xfId="0" applyFont="1"/>
    <xf numFmtId="0" fontId="63" fillId="0" borderId="31" xfId="42" applyFont="1" applyBorder="1" applyAlignment="1">
      <alignment vertical="center" wrapText="1"/>
    </xf>
    <xf numFmtId="0" fontId="53" fillId="0" borderId="32" xfId="42" applyFont="1" applyBorder="1" applyAlignment="1">
      <alignment vertical="center" wrapText="1"/>
    </xf>
    <xf numFmtId="0" fontId="64" fillId="0" borderId="0" xfId="120" applyFont="1"/>
    <xf numFmtId="43" fontId="22" fillId="0" borderId="0" xfId="122" applyFont="1" applyFill="1" applyBorder="1"/>
    <xf numFmtId="0" fontId="41" fillId="0" borderId="0" xfId="120" applyFont="1"/>
    <xf numFmtId="0" fontId="1" fillId="0" borderId="0" xfId="120" applyFont="1"/>
    <xf numFmtId="0" fontId="22" fillId="0" borderId="0" xfId="124" applyFont="1"/>
    <xf numFmtId="0" fontId="22" fillId="0" borderId="0" xfId="124" applyFont="1" applyAlignment="1">
      <alignment horizontal="center"/>
    </xf>
    <xf numFmtId="0" fontId="41" fillId="0" borderId="0" xfId="124" applyFont="1" applyAlignment="1">
      <alignment horizontal="center"/>
    </xf>
    <xf numFmtId="0" fontId="2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6" fillId="0" borderId="0" xfId="0" applyFont="1"/>
    <xf numFmtId="0" fontId="25" fillId="0" borderId="0" xfId="42" applyFont="1"/>
    <xf numFmtId="0" fontId="53" fillId="0" borderId="32" xfId="42" applyFont="1" applyBorder="1" applyAlignment="1">
      <alignment horizontal="left" indent="1"/>
    </xf>
    <xf numFmtId="0" fontId="46" fillId="0" borderId="0" xfId="0" applyFont="1" applyAlignment="1">
      <alignment vertical="center"/>
    </xf>
    <xf numFmtId="0" fontId="38" fillId="0" borderId="0" xfId="0" applyFont="1"/>
    <xf numFmtId="0" fontId="27" fillId="0" borderId="0" xfId="42" applyFont="1" applyAlignment="1">
      <alignment vertical="center"/>
    </xf>
    <xf numFmtId="0" fontId="44" fillId="35" borderId="11" xfId="47" applyNumberFormat="1" applyFont="1" applyFill="1" applyBorder="1" applyAlignment="1">
      <alignment horizontal="center" vertical="center"/>
    </xf>
    <xf numFmtId="0" fontId="44" fillId="35" borderId="30" xfId="45" applyFont="1" applyFill="1" applyBorder="1" applyAlignment="1">
      <alignment horizontal="center" vertical="center"/>
    </xf>
    <xf numFmtId="0" fontId="1" fillId="0" borderId="10" xfId="45" applyFont="1" applyBorder="1"/>
    <xf numFmtId="43" fontId="34" fillId="0" borderId="12" xfId="47" applyFont="1" applyBorder="1"/>
    <xf numFmtId="0" fontId="36" fillId="0" borderId="14" xfId="45" applyFont="1" applyBorder="1"/>
    <xf numFmtId="0" fontId="65" fillId="0" borderId="15" xfId="45" applyFont="1" applyBorder="1"/>
    <xf numFmtId="43" fontId="23" fillId="0" borderId="17" xfId="45" applyNumberFormat="1" applyFont="1" applyBorder="1"/>
    <xf numFmtId="0" fontId="1" fillId="0" borderId="12" xfId="45" applyFont="1" applyBorder="1"/>
    <xf numFmtId="0" fontId="20" fillId="0" borderId="14" xfId="42" applyFont="1" applyBorder="1" applyAlignment="1">
      <alignment vertical="center"/>
    </xf>
    <xf numFmtId="0" fontId="38" fillId="0" borderId="14" xfId="45" applyFont="1" applyBorder="1" applyAlignment="1">
      <alignment horizontal="center" wrapText="1"/>
    </xf>
    <xf numFmtId="0" fontId="34" fillId="0" borderId="14" xfId="45" applyFont="1" applyBorder="1"/>
    <xf numFmtId="0" fontId="65" fillId="0" borderId="13" xfId="45" applyFont="1" applyBorder="1"/>
    <xf numFmtId="0" fontId="1" fillId="0" borderId="15" xfId="45" applyFont="1" applyBorder="1"/>
    <xf numFmtId="0" fontId="1" fillId="0" borderId="17" xfId="45" applyFont="1" applyBorder="1"/>
    <xf numFmtId="0" fontId="1" fillId="0" borderId="13" xfId="45" applyFont="1" applyBorder="1" applyAlignment="1">
      <alignment horizontal="right"/>
    </xf>
    <xf numFmtId="0" fontId="1" fillId="0" borderId="14" xfId="45" applyFont="1" applyBorder="1" applyAlignment="1">
      <alignment wrapText="1"/>
    </xf>
    <xf numFmtId="43" fontId="65" fillId="0" borderId="11" xfId="45" applyNumberFormat="1" applyFont="1" applyBorder="1"/>
    <xf numFmtId="0" fontId="1" fillId="41" borderId="0" xfId="45" applyFont="1" applyFill="1"/>
    <xf numFmtId="43" fontId="22" fillId="0" borderId="18" xfId="47" applyFont="1" applyFill="1" applyBorder="1" applyAlignment="1" applyProtection="1">
      <alignment horizontal="right" vertical="top"/>
    </xf>
    <xf numFmtId="43" fontId="22" fillId="0" borderId="34" xfId="47" applyFont="1" applyFill="1" applyBorder="1" applyAlignment="1">
      <alignment horizontal="right" vertical="top"/>
    </xf>
    <xf numFmtId="166" fontId="1" fillId="0" borderId="0" xfId="47" applyNumberFormat="1" applyFont="1"/>
    <xf numFmtId="166" fontId="1" fillId="0" borderId="0" xfId="45" applyNumberFormat="1" applyFont="1"/>
    <xf numFmtId="166" fontId="40" fillId="0" borderId="0" xfId="47" applyNumberFormat="1" applyFont="1"/>
    <xf numFmtId="166" fontId="40" fillId="0" borderId="0" xfId="45" applyNumberFormat="1" applyFont="1"/>
    <xf numFmtId="166" fontId="51" fillId="0" borderId="39" xfId="47" applyNumberFormat="1" applyFont="1" applyBorder="1"/>
    <xf numFmtId="166" fontId="51" fillId="0" borderId="40" xfId="47" applyNumberFormat="1" applyFont="1" applyBorder="1"/>
    <xf numFmtId="166" fontId="36" fillId="33" borderId="23" xfId="42" applyNumberFormat="1" applyFont="1" applyFill="1" applyBorder="1" applyAlignment="1">
      <alignment vertical="top"/>
    </xf>
    <xf numFmtId="166" fontId="53" fillId="0" borderId="32" xfId="42" applyNumberFormat="1" applyFont="1" applyBorder="1" applyAlignment="1">
      <alignment horizontal="left" indent="1"/>
    </xf>
    <xf numFmtId="3" fontId="25" fillId="0" borderId="0" xfId="44" applyNumberFormat="1" applyFont="1" applyFill="1" applyBorder="1" applyProtection="1"/>
    <xf numFmtId="166" fontId="1" fillId="0" borderId="0" xfId="47" applyNumberFormat="1" applyFont="1" applyFill="1" applyBorder="1"/>
    <xf numFmtId="166" fontId="26" fillId="0" borderId="16" xfId="47" applyNumberFormat="1" applyFont="1" applyFill="1" applyBorder="1"/>
    <xf numFmtId="166" fontId="34" fillId="0" borderId="0" xfId="47" applyNumberFormat="1" applyFont="1" applyFill="1" applyBorder="1"/>
    <xf numFmtId="166" fontId="33" fillId="0" borderId="11" xfId="47" applyNumberFormat="1" applyFont="1" applyFill="1" applyBorder="1" applyAlignment="1">
      <alignment horizontal="center"/>
    </xf>
    <xf numFmtId="166" fontId="33" fillId="0" borderId="0" xfId="47" applyNumberFormat="1" applyFont="1" applyFill="1" applyBorder="1"/>
    <xf numFmtId="166" fontId="1" fillId="0" borderId="16" xfId="47" applyNumberFormat="1" applyFont="1" applyFill="1" applyBorder="1"/>
    <xf numFmtId="166" fontId="1" fillId="0" borderId="0" xfId="47" applyNumberFormat="1" applyFont="1" applyFill="1" applyBorder="1" applyAlignment="1"/>
    <xf numFmtId="166" fontId="1" fillId="0" borderId="32" xfId="45" applyNumberFormat="1" applyFont="1" applyBorder="1"/>
    <xf numFmtId="166" fontId="38" fillId="0" borderId="0" xfId="47" applyNumberFormat="1" applyFont="1" applyFill="1" applyBorder="1"/>
    <xf numFmtId="166" fontId="38" fillId="0" borderId="16" xfId="47" applyNumberFormat="1" applyFont="1" applyFill="1" applyBorder="1"/>
    <xf numFmtId="166" fontId="51" fillId="0" borderId="46" xfId="47" applyNumberFormat="1" applyFont="1" applyFill="1" applyBorder="1"/>
    <xf numFmtId="166" fontId="51" fillId="0" borderId="47" xfId="47" applyNumberFormat="1" applyFont="1" applyFill="1" applyBorder="1"/>
    <xf numFmtId="166" fontId="51" fillId="0" borderId="41" xfId="47" applyNumberFormat="1" applyFont="1" applyFill="1" applyBorder="1" applyAlignment="1">
      <alignment horizontal="right"/>
    </xf>
    <xf numFmtId="166" fontId="51" fillId="0" borderId="42" xfId="47" applyNumberFormat="1" applyFont="1" applyFill="1" applyBorder="1"/>
    <xf numFmtId="166" fontId="29" fillId="0" borderId="11" xfId="47" applyNumberFormat="1" applyFont="1" applyFill="1" applyBorder="1"/>
    <xf numFmtId="166" fontId="47" fillId="0" borderId="42" xfId="47" applyNumberFormat="1" applyFont="1" applyFill="1" applyBorder="1"/>
    <xf numFmtId="166" fontId="24" fillId="34" borderId="11" xfId="47" applyNumberFormat="1" applyFont="1" applyFill="1" applyBorder="1" applyAlignment="1">
      <alignment horizontal="center" vertical="center"/>
    </xf>
    <xf numFmtId="166" fontId="38" fillId="0" borderId="11" xfId="47" applyNumberFormat="1" applyFont="1" applyBorder="1" applyAlignment="1">
      <alignment horizontal="center" vertical="center" wrapText="1"/>
    </xf>
    <xf numFmtId="3" fontId="21" fillId="0" borderId="26" xfId="42" applyNumberFormat="1" applyFont="1" applyBorder="1" applyAlignment="1">
      <alignment vertical="top"/>
    </xf>
    <xf numFmtId="166" fontId="53" fillId="0" borderId="33" xfId="42" applyNumberFormat="1" applyFont="1" applyBorder="1" applyAlignment="1">
      <alignment horizontal="left" indent="1"/>
    </xf>
    <xf numFmtId="0" fontId="22" fillId="0" borderId="26" xfId="42" applyFont="1" applyBorder="1"/>
    <xf numFmtId="3" fontId="53" fillId="0" borderId="26" xfId="42" applyNumberFormat="1" applyFont="1" applyBorder="1" applyAlignment="1">
      <alignment vertical="top"/>
    </xf>
    <xf numFmtId="4" fontId="53" fillId="0" borderId="0" xfId="44" applyNumberFormat="1" applyFont="1" applyFill="1" applyBorder="1" applyAlignment="1" applyProtection="1">
      <alignment vertical="top"/>
    </xf>
    <xf numFmtId="3" fontId="53" fillId="0" borderId="0" xfId="44" applyNumberFormat="1" applyFont="1" applyFill="1" applyBorder="1" applyAlignment="1" applyProtection="1">
      <alignment vertical="top"/>
    </xf>
    <xf numFmtId="0" fontId="22" fillId="0" borderId="32" xfId="42" applyFont="1" applyBorder="1" applyAlignment="1">
      <alignment vertical="top"/>
    </xf>
    <xf numFmtId="0" fontId="22" fillId="0" borderId="32" xfId="42" applyFont="1" applyBorder="1" applyAlignment="1">
      <alignment horizontal="right" vertical="top"/>
    </xf>
    <xf numFmtId="3" fontId="22" fillId="0" borderId="32" xfId="42" applyNumberFormat="1" applyFont="1" applyBorder="1" applyAlignment="1">
      <alignment vertical="top"/>
    </xf>
    <xf numFmtId="3" fontId="22" fillId="0" borderId="33" xfId="42" applyNumberFormat="1" applyFont="1" applyBorder="1" applyAlignment="1">
      <alignment vertical="top"/>
    </xf>
    <xf numFmtId="43" fontId="53" fillId="0" borderId="24" xfId="47" applyFont="1" applyFill="1" applyBorder="1" applyAlignment="1" applyProtection="1">
      <alignment vertical="top"/>
    </xf>
    <xf numFmtId="43" fontId="53" fillId="0" borderId="26" xfId="47" applyFont="1" applyFill="1" applyBorder="1" applyAlignment="1" applyProtection="1">
      <alignment vertical="top"/>
    </xf>
    <xf numFmtId="43" fontId="46" fillId="0" borderId="0" xfId="47" applyFont="1" applyFill="1" applyBorder="1" applyAlignment="1">
      <alignment horizontal="right" vertical="center"/>
    </xf>
    <xf numFmtId="43" fontId="46" fillId="0" borderId="26" xfId="47" applyFont="1" applyFill="1" applyBorder="1" applyAlignment="1">
      <alignment horizontal="right" vertical="center"/>
    </xf>
    <xf numFmtId="43" fontId="53" fillId="0" borderId="0" xfId="47" applyFont="1" applyFill="1" applyBorder="1" applyAlignment="1"/>
    <xf numFmtId="43" fontId="53" fillId="0" borderId="26" xfId="47" applyFont="1" applyFill="1" applyBorder="1" applyAlignment="1">
      <alignment horizontal="right" vertical="center"/>
    </xf>
    <xf numFmtId="43" fontId="21" fillId="0" borderId="0" xfId="47" applyFont="1" applyFill="1" applyBorder="1" applyAlignment="1">
      <alignment horizontal="right" vertical="center"/>
    </xf>
    <xf numFmtId="43" fontId="21" fillId="0" borderId="26" xfId="47" applyFont="1" applyFill="1" applyBorder="1" applyAlignment="1">
      <alignment horizontal="right" vertical="center"/>
    </xf>
    <xf numFmtId="43" fontId="53" fillId="0" borderId="26" xfId="47" applyFont="1" applyFill="1" applyBorder="1" applyAlignment="1"/>
    <xf numFmtId="43" fontId="21" fillId="0" borderId="0" xfId="47" applyFont="1" applyFill="1" applyBorder="1" applyAlignment="1"/>
    <xf numFmtId="43" fontId="21" fillId="0" borderId="26" xfId="47" applyFont="1" applyFill="1" applyBorder="1" applyAlignment="1"/>
    <xf numFmtId="43" fontId="53" fillId="33" borderId="0" xfId="47" applyFont="1" applyFill="1" applyBorder="1" applyAlignment="1" applyProtection="1">
      <alignment vertical="top"/>
      <protection locked="0"/>
    </xf>
    <xf numFmtId="43" fontId="53" fillId="0" borderId="0" xfId="47" applyFont="1" applyFill="1" applyBorder="1" applyAlignment="1" applyProtection="1">
      <alignment vertical="top"/>
      <protection locked="0"/>
    </xf>
    <xf numFmtId="43" fontId="21" fillId="33" borderId="0" xfId="47" applyFont="1" applyFill="1" applyBorder="1" applyAlignment="1" applyProtection="1">
      <alignment vertical="top"/>
    </xf>
    <xf numFmtId="43" fontId="21" fillId="0" borderId="0" xfId="47" applyFont="1" applyFill="1" applyBorder="1" applyAlignment="1" applyProtection="1">
      <alignment vertical="top"/>
    </xf>
    <xf numFmtId="43" fontId="53" fillId="0" borderId="0" xfId="47" applyFont="1" applyFill="1" applyBorder="1" applyAlignment="1" applyProtection="1">
      <alignment vertical="top"/>
    </xf>
    <xf numFmtId="43" fontId="53" fillId="33" borderId="0" xfId="47" applyFont="1" applyFill="1" applyBorder="1" applyAlignment="1" applyProtection="1">
      <alignment vertical="center"/>
    </xf>
    <xf numFmtId="43" fontId="53" fillId="0" borderId="0" xfId="47" applyFont="1" applyFill="1" applyBorder="1" applyAlignment="1" applyProtection="1">
      <alignment vertical="center"/>
    </xf>
    <xf numFmtId="43" fontId="21" fillId="33" borderId="0" xfId="47" applyFont="1" applyFill="1" applyBorder="1" applyAlignment="1" applyProtection="1">
      <alignment vertical="center"/>
    </xf>
    <xf numFmtId="43" fontId="53" fillId="0" borderId="26" xfId="47" applyFont="1" applyFill="1" applyBorder="1" applyAlignment="1" applyProtection="1">
      <alignment vertical="top"/>
      <protection locked="0"/>
    </xf>
    <xf numFmtId="43" fontId="21" fillId="0" borderId="26" xfId="47" applyFont="1" applyFill="1" applyBorder="1" applyAlignment="1" applyProtection="1">
      <alignment vertical="top"/>
    </xf>
    <xf numFmtId="43" fontId="22" fillId="0" borderId="0" xfId="47" applyFont="1" applyFill="1" applyBorder="1" applyProtection="1"/>
    <xf numFmtId="43" fontId="22" fillId="0" borderId="26" xfId="47" applyFont="1" applyFill="1" applyBorder="1" applyProtection="1"/>
    <xf numFmtId="43" fontId="21" fillId="0" borderId="0" xfId="47" applyFont="1" applyFill="1" applyBorder="1" applyAlignment="1" applyProtection="1">
      <alignment vertical="top"/>
      <protection locked="0"/>
    </xf>
    <xf numFmtId="43" fontId="21" fillId="0" borderId="0" xfId="47" applyFont="1" applyFill="1" applyBorder="1" applyAlignment="1" applyProtection="1">
      <alignment horizontal="center" vertical="center"/>
      <protection locked="0"/>
    </xf>
    <xf numFmtId="43" fontId="21" fillId="0" borderId="26" xfId="44" applyFont="1" applyFill="1" applyBorder="1" applyAlignment="1" applyProtection="1">
      <alignment horizontal="right" vertical="center"/>
      <protection locked="0"/>
    </xf>
    <xf numFmtId="43" fontId="53" fillId="0" borderId="0" xfId="47" applyFont="1" applyFill="1" applyBorder="1" applyAlignment="1" applyProtection="1">
      <alignment horizontal="right" indent="1"/>
      <protection locked="0"/>
    </xf>
    <xf numFmtId="43" fontId="53" fillId="0" borderId="26" xfId="47" applyFont="1" applyFill="1" applyBorder="1" applyAlignment="1" applyProtection="1">
      <alignment horizontal="right"/>
      <protection locked="0"/>
    </xf>
    <xf numFmtId="43" fontId="53" fillId="0" borderId="0" xfId="47" applyFont="1" applyFill="1" applyBorder="1" applyAlignment="1" applyProtection="1">
      <alignment horizontal="right" vertical="top" indent="1"/>
      <protection locked="0"/>
    </xf>
    <xf numFmtId="43" fontId="21" fillId="0" borderId="0" xfId="47" applyFont="1" applyFill="1" applyBorder="1" applyAlignment="1" applyProtection="1">
      <alignment horizontal="center" vertical="top"/>
      <protection locked="0"/>
    </xf>
    <xf numFmtId="43" fontId="21" fillId="0" borderId="26" xfId="44" applyFont="1" applyFill="1" applyBorder="1" applyAlignment="1" applyProtection="1">
      <alignment horizontal="right" vertical="top"/>
      <protection locked="0"/>
    </xf>
    <xf numFmtId="43" fontId="53" fillId="0" borderId="26" xfId="44" applyFont="1" applyFill="1" applyBorder="1" applyAlignment="1" applyProtection="1">
      <alignment horizontal="right" vertical="top"/>
      <protection locked="0"/>
    </xf>
    <xf numFmtId="43" fontId="22" fillId="0" borderId="26" xfId="42" applyNumberFormat="1" applyFont="1" applyBorder="1" applyAlignment="1">
      <alignment horizontal="right"/>
    </xf>
    <xf numFmtId="43" fontId="53" fillId="0" borderId="26" xfId="47" applyFont="1" applyFill="1" applyBorder="1" applyAlignment="1" applyProtection="1">
      <alignment horizontal="right" vertical="top" indent="1"/>
      <protection locked="0"/>
    </xf>
    <xf numFmtId="43" fontId="53" fillId="0" borderId="26" xfId="44" applyFont="1" applyFill="1" applyBorder="1" applyAlignment="1" applyProtection="1">
      <alignment vertical="top"/>
      <protection locked="0"/>
    </xf>
    <xf numFmtId="43" fontId="21" fillId="0" borderId="0" xfId="47" applyFont="1" applyFill="1" applyBorder="1" applyAlignment="1" applyProtection="1">
      <alignment horizontal="right" vertical="top" indent="1"/>
      <protection locked="0"/>
    </xf>
    <xf numFmtId="43" fontId="21" fillId="0" borderId="26" xfId="47" applyFont="1" applyFill="1" applyBorder="1" applyAlignment="1" applyProtection="1">
      <alignment horizontal="right" vertical="top" indent="1"/>
      <protection locked="0"/>
    </xf>
    <xf numFmtId="43" fontId="56" fillId="0" borderId="0" xfId="47" applyFont="1" applyFill="1" applyBorder="1" applyAlignment="1">
      <alignment horizontal="right" wrapText="1"/>
    </xf>
    <xf numFmtId="43" fontId="56" fillId="0" borderId="26" xfId="47" applyFont="1" applyFill="1" applyBorder="1" applyAlignment="1">
      <alignment horizontal="right" wrapText="1"/>
    </xf>
    <xf numFmtId="43" fontId="46" fillId="0" borderId="0" xfId="47" applyFont="1" applyFill="1" applyBorder="1" applyAlignment="1">
      <alignment horizontal="right" wrapText="1"/>
    </xf>
    <xf numFmtId="43" fontId="46" fillId="0" borderId="26" xfId="47" applyFont="1" applyFill="1" applyBorder="1" applyAlignment="1">
      <alignment horizontal="right" wrapText="1"/>
    </xf>
    <xf numFmtId="43" fontId="53" fillId="0" borderId="0" xfId="47" applyFont="1" applyFill="1" applyBorder="1" applyAlignment="1" applyProtection="1">
      <alignment horizontal="right" vertical="top" wrapText="1"/>
      <protection locked="0"/>
    </xf>
    <xf numFmtId="43" fontId="53" fillId="0" borderId="26" xfId="47" applyFont="1" applyFill="1" applyBorder="1" applyAlignment="1" applyProtection="1">
      <alignment horizontal="right" vertical="top" wrapText="1"/>
      <protection locked="0"/>
    </xf>
    <xf numFmtId="43" fontId="53" fillId="0" borderId="26" xfId="47" applyFont="1" applyFill="1" applyBorder="1" applyAlignment="1" applyProtection="1">
      <alignment horizontal="right" vertical="top" wrapText="1"/>
    </xf>
    <xf numFmtId="43" fontId="46" fillId="0" borderId="0" xfId="47" applyFont="1" applyFill="1" applyBorder="1" applyAlignment="1">
      <alignment horizontal="justify" vertical="center" wrapText="1"/>
    </xf>
    <xf numFmtId="43" fontId="46" fillId="0" borderId="26" xfId="47" applyFont="1" applyFill="1" applyBorder="1" applyAlignment="1">
      <alignment horizontal="justify" vertical="center" wrapText="1"/>
    </xf>
    <xf numFmtId="43" fontId="56" fillId="0" borderId="0" xfId="47" applyFont="1" applyFill="1" applyBorder="1" applyAlignment="1">
      <alignment horizontal="right" vertical="center" wrapText="1"/>
    </xf>
    <xf numFmtId="43" fontId="56" fillId="0" borderId="26" xfId="47" applyFont="1" applyFill="1" applyBorder="1" applyAlignment="1">
      <alignment horizontal="right" vertical="center" wrapText="1"/>
    </xf>
    <xf numFmtId="169" fontId="36" fillId="33" borderId="23" xfId="42" applyNumberFormat="1" applyFont="1" applyFill="1" applyBorder="1" applyAlignment="1">
      <alignment vertical="top"/>
    </xf>
    <xf numFmtId="43" fontId="46" fillId="0" borderId="18" xfId="47" applyFont="1" applyFill="1" applyBorder="1" applyAlignment="1">
      <alignment horizontal="right" vertical="top"/>
    </xf>
    <xf numFmtId="43" fontId="46" fillId="0" borderId="34" xfId="47" applyFont="1" applyFill="1" applyBorder="1" applyAlignment="1">
      <alignment horizontal="right" vertical="top"/>
    </xf>
    <xf numFmtId="43" fontId="22" fillId="0" borderId="18" xfId="47" applyFont="1" applyFill="1" applyBorder="1" applyAlignment="1" applyProtection="1">
      <alignment horizontal="right" vertical="top"/>
      <protection locked="0"/>
    </xf>
    <xf numFmtId="43" fontId="22" fillId="0" borderId="18" xfId="47" applyFont="1" applyFill="1" applyBorder="1" applyAlignment="1">
      <alignment horizontal="right" vertical="top"/>
    </xf>
    <xf numFmtId="43" fontId="22" fillId="0" borderId="34" xfId="47" applyFont="1" applyFill="1" applyBorder="1" applyAlignment="1" applyProtection="1">
      <alignment horizontal="right" vertical="top"/>
    </xf>
    <xf numFmtId="43" fontId="46" fillId="0" borderId="18" xfId="47" applyFont="1" applyFill="1" applyBorder="1" applyAlignment="1">
      <alignment horizontal="right" vertical="center"/>
    </xf>
    <xf numFmtId="43" fontId="46" fillId="0" borderId="34" xfId="47" applyFont="1" applyFill="1" applyBorder="1" applyAlignment="1">
      <alignment horizontal="right" vertical="center"/>
    </xf>
    <xf numFmtId="43" fontId="46" fillId="0" borderId="36" xfId="47" applyFont="1" applyFill="1" applyBorder="1" applyAlignment="1">
      <alignment horizontal="right" vertical="top"/>
    </xf>
    <xf numFmtId="43" fontId="25" fillId="33" borderId="0" xfId="124" applyNumberFormat="1" applyFont="1" applyFill="1" applyAlignment="1">
      <alignment wrapText="1"/>
    </xf>
    <xf numFmtId="43" fontId="22" fillId="0" borderId="0" xfId="124" applyNumberFormat="1" applyFont="1"/>
    <xf numFmtId="43" fontId="43" fillId="0" borderId="0" xfId="124" applyNumberFormat="1" applyFont="1"/>
    <xf numFmtId="43" fontId="30" fillId="33" borderId="0" xfId="47" applyFont="1" applyFill="1" applyBorder="1" applyAlignment="1" applyProtection="1">
      <alignment vertical="top"/>
    </xf>
    <xf numFmtId="43" fontId="25" fillId="33" borderId="0" xfId="124" applyNumberFormat="1" applyFont="1" applyFill="1" applyAlignment="1">
      <alignment vertical="top"/>
    </xf>
    <xf numFmtId="43" fontId="22" fillId="0" borderId="0" xfId="125" applyFont="1" applyFill="1" applyAlignment="1">
      <alignment vertical="top"/>
    </xf>
    <xf numFmtId="43" fontId="36" fillId="0" borderId="0" xfId="47" applyFont="1" applyFill="1" applyBorder="1"/>
    <xf numFmtId="43" fontId="36" fillId="0" borderId="0" xfId="47" applyFont="1" applyFill="1" applyBorder="1" applyAlignment="1" applyProtection="1">
      <alignment horizontal="right" vertical="top" indent="1"/>
      <protection locked="0"/>
    </xf>
    <xf numFmtId="43" fontId="1" fillId="0" borderId="32" xfId="47" applyFont="1" applyFill="1" applyBorder="1"/>
    <xf numFmtId="43" fontId="26" fillId="0" borderId="16" xfId="47" applyFont="1" applyFill="1" applyBorder="1"/>
    <xf numFmtId="43" fontId="34" fillId="0" borderId="0" xfId="47" applyFont="1" applyFill="1" applyBorder="1"/>
    <xf numFmtId="43" fontId="52" fillId="0" borderId="0" xfId="47" applyFont="1" applyFill="1" applyBorder="1" applyAlignment="1">
      <alignment vertical="center"/>
    </xf>
    <xf numFmtId="43" fontId="25" fillId="0" borderId="0" xfId="47" applyFont="1" applyFill="1" applyBorder="1" applyAlignment="1">
      <alignment vertical="center" wrapText="1"/>
    </xf>
    <xf numFmtId="43" fontId="51" fillId="0" borderId="0" xfId="47" applyFont="1" applyFill="1" applyBorder="1"/>
    <xf numFmtId="43" fontId="47" fillId="0" borderId="0" xfId="47" applyFont="1" applyFill="1" applyBorder="1"/>
    <xf numFmtId="43" fontId="50" fillId="0" borderId="0" xfId="47" applyFont="1" applyFill="1" applyBorder="1"/>
    <xf numFmtId="43" fontId="23" fillId="0" borderId="0" xfId="47" applyFont="1" applyFill="1" applyBorder="1"/>
    <xf numFmtId="43" fontId="44" fillId="0" borderId="0" xfId="47" applyFont="1" applyFill="1" applyBorder="1"/>
    <xf numFmtId="43" fontId="45" fillId="0" borderId="0" xfId="47" applyFont="1" applyFill="1" applyBorder="1"/>
    <xf numFmtId="43" fontId="53" fillId="0" borderId="26" xfId="47" applyFont="1" applyFill="1" applyBorder="1" applyAlignment="1">
      <alignment horizontal="right"/>
    </xf>
    <xf numFmtId="0" fontId="21" fillId="33" borderId="23" xfId="44" applyNumberFormat="1" applyFont="1" applyFill="1" applyBorder="1" applyAlignment="1" applyProtection="1">
      <alignment horizontal="center" vertical="top"/>
    </xf>
    <xf numFmtId="0" fontId="21" fillId="0" borderId="23" xfId="44" applyNumberFormat="1" applyFont="1" applyFill="1" applyBorder="1" applyAlignment="1" applyProtection="1">
      <alignment horizontal="center" vertical="top"/>
    </xf>
    <xf numFmtId="0" fontId="22" fillId="0" borderId="23" xfId="42" applyFont="1" applyBorder="1" applyAlignment="1">
      <alignment horizontal="right" vertical="top"/>
    </xf>
    <xf numFmtId="0" fontId="21" fillId="0" borderId="24" xfId="44" applyNumberFormat="1" applyFont="1" applyFill="1" applyBorder="1" applyAlignment="1" applyProtection="1">
      <alignment horizontal="center" vertical="top"/>
    </xf>
    <xf numFmtId="43" fontId="1" fillId="34" borderId="0" xfId="47" applyFont="1" applyFill="1" applyBorder="1"/>
    <xf numFmtId="43" fontId="20" fillId="0" borderId="0" xfId="47" applyFont="1" applyProtection="1"/>
    <xf numFmtId="43" fontId="46" fillId="0" borderId="0" xfId="46" applyFont="1" applyFill="1" applyBorder="1" applyAlignment="1">
      <alignment horizontal="justify" vertical="center"/>
    </xf>
    <xf numFmtId="43" fontId="36" fillId="34" borderId="0" xfId="47" applyFont="1" applyFill="1" applyBorder="1"/>
    <xf numFmtId="43" fontId="36" fillId="0" borderId="32" xfId="47" applyFont="1" applyFill="1" applyBorder="1"/>
    <xf numFmtId="43" fontId="53" fillId="0" borderId="0" xfId="47" applyFont="1" applyFill="1" applyBorder="1" applyAlignment="1">
      <alignment vertical="center"/>
    </xf>
    <xf numFmtId="0" fontId="44" fillId="0" borderId="25" xfId="45" applyFont="1" applyBorder="1" applyAlignment="1">
      <alignment horizontal="center" vertical="center"/>
    </xf>
    <xf numFmtId="0" fontId="44" fillId="0" borderId="26" xfId="45" applyFont="1" applyBorder="1" applyAlignment="1">
      <alignment horizontal="center" vertical="center"/>
    </xf>
    <xf numFmtId="43" fontId="40" fillId="0" borderId="0" xfId="47" applyFont="1" applyBorder="1"/>
    <xf numFmtId="43" fontId="40" fillId="0" borderId="0" xfId="47" applyFont="1" applyFill="1" applyBorder="1"/>
    <xf numFmtId="43" fontId="37" fillId="0" borderId="0" xfId="47" applyFont="1" applyFill="1" applyBorder="1"/>
    <xf numFmtId="0" fontId="62" fillId="0" borderId="0" xfId="45" applyFont="1" applyAlignment="1">
      <alignment horizontal="right"/>
    </xf>
    <xf numFmtId="43" fontId="40" fillId="0" borderId="44" xfId="47" applyFont="1" applyFill="1" applyBorder="1"/>
    <xf numFmtId="43" fontId="40" fillId="46" borderId="48" xfId="47" applyFont="1" applyFill="1" applyBorder="1"/>
    <xf numFmtId="43" fontId="14" fillId="0" borderId="14" xfId="133" applyNumberFormat="1" applyFont="1" applyFill="1" applyBorder="1"/>
    <xf numFmtId="43" fontId="40" fillId="0" borderId="49" xfId="47" applyFont="1" applyFill="1" applyBorder="1"/>
    <xf numFmtId="43" fontId="37" fillId="0" borderId="43" xfId="47" applyFont="1" applyBorder="1"/>
    <xf numFmtId="43" fontId="37" fillId="0" borderId="0" xfId="45" applyNumberFormat="1" applyFont="1"/>
    <xf numFmtId="43" fontId="40" fillId="46" borderId="45" xfId="47" applyFont="1" applyFill="1" applyBorder="1"/>
    <xf numFmtId="43" fontId="40" fillId="0" borderId="50" xfId="47" applyFont="1" applyBorder="1"/>
    <xf numFmtId="166" fontId="66" fillId="0" borderId="32" xfId="47" applyNumberFormat="1" applyFont="1" applyFill="1" applyBorder="1" applyAlignment="1">
      <alignment horizontal="right" vertical="center" wrapText="1"/>
    </xf>
    <xf numFmtId="166" fontId="66" fillId="0" borderId="33" xfId="47" applyNumberFormat="1" applyFont="1" applyFill="1" applyBorder="1" applyAlignment="1">
      <alignment horizontal="right" vertical="center" wrapText="1"/>
    </xf>
    <xf numFmtId="43" fontId="46" fillId="0" borderId="37" xfId="47" applyFont="1" applyFill="1" applyBorder="1" applyAlignment="1">
      <alignment horizontal="right" vertical="top"/>
    </xf>
    <xf numFmtId="43" fontId="1" fillId="47" borderId="0" xfId="47" applyFont="1" applyFill="1" applyBorder="1"/>
    <xf numFmtId="43" fontId="53" fillId="48" borderId="0" xfId="47" applyFont="1" applyFill="1" applyBorder="1" applyAlignment="1"/>
    <xf numFmtId="43" fontId="36" fillId="48" borderId="0" xfId="47" applyFont="1" applyFill="1" applyBorder="1"/>
    <xf numFmtId="43" fontId="53" fillId="48" borderId="0" xfId="47" applyFont="1" applyFill="1" applyBorder="1" applyAlignment="1">
      <alignment vertical="center"/>
    </xf>
    <xf numFmtId="43" fontId="1" fillId="48" borderId="0" xfId="47" applyFont="1" applyFill="1" applyBorder="1"/>
    <xf numFmtId="166" fontId="35" fillId="48" borderId="0" xfId="47" applyNumberFormat="1" applyFont="1" applyFill="1" applyBorder="1"/>
    <xf numFmtId="166" fontId="36" fillId="48" borderId="0" xfId="47" applyNumberFormat="1" applyFont="1" applyFill="1" applyBorder="1"/>
    <xf numFmtId="43" fontId="1" fillId="48" borderId="32" xfId="47" applyFont="1" applyFill="1" applyBorder="1"/>
    <xf numFmtId="43" fontId="1" fillId="48" borderId="0" xfId="45" applyNumberFormat="1" applyFont="1" applyFill="1"/>
    <xf numFmtId="0" fontId="36" fillId="0" borderId="0" xfId="45" applyFont="1"/>
    <xf numFmtId="43" fontId="36" fillId="0" borderId="0" xfId="47" applyFont="1" applyBorder="1"/>
    <xf numFmtId="0" fontId="67" fillId="0" borderId="0" xfId="133" applyFont="1" applyFill="1" applyBorder="1"/>
    <xf numFmtId="0" fontId="39" fillId="0" borderId="0" xfId="45" applyFont="1" applyFill="1"/>
    <xf numFmtId="0" fontId="36" fillId="0" borderId="0" xfId="45" applyFont="1" applyFill="1"/>
    <xf numFmtId="43" fontId="36" fillId="0" borderId="0" xfId="45" applyNumberFormat="1" applyFont="1" applyFill="1"/>
    <xf numFmtId="0" fontId="39" fillId="0" borderId="0" xfId="45" applyFont="1" applyFill="1" applyAlignment="1">
      <alignment horizontal="right"/>
    </xf>
    <xf numFmtId="0" fontId="44" fillId="35" borderId="51" xfId="45" applyFont="1" applyFill="1" applyBorder="1" applyAlignment="1">
      <alignment horizontal="center" vertical="center"/>
    </xf>
    <xf numFmtId="0" fontId="44" fillId="35" borderId="52" xfId="45" applyFont="1" applyFill="1" applyBorder="1" applyAlignment="1">
      <alignment horizontal="center" vertical="center"/>
    </xf>
    <xf numFmtId="0" fontId="22" fillId="0" borderId="25" xfId="42" applyFont="1" applyBorder="1" applyAlignment="1">
      <alignment horizontal="left" vertical="center" wrapText="1" indent="1"/>
    </xf>
    <xf numFmtId="0" fontId="43" fillId="35" borderId="38" xfId="43" applyNumberFormat="1" applyFont="1" applyFill="1" applyBorder="1" applyAlignment="1">
      <alignment horizontal="center" vertical="center"/>
    </xf>
    <xf numFmtId="0" fontId="53" fillId="0" borderId="25" xfId="124" applyFont="1" applyBorder="1" applyAlignment="1">
      <alignment horizontal="left" vertical="top" wrapText="1"/>
    </xf>
    <xf numFmtId="0" fontId="53" fillId="0" borderId="14" xfId="124" applyFont="1" applyBorder="1" applyAlignment="1">
      <alignment horizontal="left" vertical="top" wrapText="1"/>
    </xf>
    <xf numFmtId="0" fontId="46" fillId="0" borderId="25" xfId="124" applyFont="1" applyBorder="1" applyAlignment="1">
      <alignment horizontal="left" vertical="top" wrapText="1"/>
    </xf>
    <xf numFmtId="0" fontId="21" fillId="0" borderId="25" xfId="124" applyFont="1" applyBorder="1" applyAlignment="1">
      <alignment horizontal="left" vertical="top"/>
    </xf>
    <xf numFmtId="0" fontId="21" fillId="0" borderId="14" xfId="124" applyFont="1" applyBorder="1" applyAlignment="1">
      <alignment horizontal="left" vertical="top"/>
    </xf>
    <xf numFmtId="43" fontId="46" fillId="0" borderId="0" xfId="46" applyFont="1" applyFill="1" applyBorder="1" applyAlignment="1">
      <alignment horizontal="justify" vertical="center"/>
    </xf>
    <xf numFmtId="0" fontId="1" fillId="0" borderId="0" xfId="42" applyFont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38" fillId="0" borderId="0" xfId="0" applyFont="1" applyBorder="1"/>
    <xf numFmtId="0" fontId="36" fillId="0" borderId="0" xfId="0" applyFont="1" applyBorder="1"/>
    <xf numFmtId="0" fontId="44" fillId="35" borderId="30" xfId="47" applyNumberFormat="1" applyFont="1" applyFill="1" applyBorder="1" applyAlignment="1">
      <alignment horizontal="center" vertical="center"/>
    </xf>
    <xf numFmtId="43" fontId="20" fillId="0" borderId="0" xfId="42" applyNumberFormat="1" applyFont="1"/>
    <xf numFmtId="43" fontId="41" fillId="0" borderId="0" xfId="120" applyNumberFormat="1" applyFont="1"/>
    <xf numFmtId="0" fontId="43" fillId="35" borderId="21" xfId="43" applyNumberFormat="1" applyFont="1" applyFill="1" applyBorder="1" applyAlignment="1">
      <alignment horizontal="center" vertical="center"/>
    </xf>
    <xf numFmtId="0" fontId="21" fillId="33" borderId="0" xfId="42" applyFont="1" applyFill="1" applyBorder="1" applyAlignment="1">
      <alignment vertical="top"/>
    </xf>
    <xf numFmtId="3" fontId="53" fillId="33" borderId="0" xfId="42" applyNumberFormat="1" applyFont="1" applyFill="1" applyBorder="1" applyAlignment="1">
      <alignment vertical="top"/>
    </xf>
    <xf numFmtId="3" fontId="53" fillId="0" borderId="0" xfId="42" applyNumberFormat="1" applyFont="1" applyBorder="1" applyAlignment="1">
      <alignment vertical="top"/>
    </xf>
    <xf numFmtId="0" fontId="22" fillId="0" borderId="0" xfId="42" applyFont="1" applyBorder="1" applyAlignment="1">
      <alignment horizontal="right" vertical="top"/>
    </xf>
    <xf numFmtId="0" fontId="21" fillId="0" borderId="0" xfId="42" applyFont="1" applyBorder="1" applyAlignment="1">
      <alignment vertical="top" wrapText="1"/>
    </xf>
    <xf numFmtId="0" fontId="21" fillId="0" borderId="0" xfId="42" applyFont="1" applyBorder="1" applyAlignment="1">
      <alignment vertical="top"/>
    </xf>
    <xf numFmtId="0" fontId="22" fillId="0" borderId="0" xfId="42" applyFont="1" applyBorder="1"/>
    <xf numFmtId="4" fontId="61" fillId="0" borderId="0" xfId="42" applyNumberFormat="1" applyFont="1" applyBorder="1" applyAlignment="1">
      <alignment vertical="top"/>
    </xf>
    <xf numFmtId="3" fontId="21" fillId="0" borderId="0" xfId="42" applyNumberFormat="1" applyFont="1" applyBorder="1" applyAlignment="1">
      <alignment vertical="top"/>
    </xf>
    <xf numFmtId="0" fontId="54" fillId="33" borderId="0" xfId="42" applyFont="1" applyFill="1" applyBorder="1" applyAlignment="1">
      <alignment vertical="top"/>
    </xf>
    <xf numFmtId="0" fontId="54" fillId="0" borderId="0" xfId="42" applyFont="1" applyBorder="1" applyAlignment="1">
      <alignment vertical="top" wrapText="1"/>
    </xf>
    <xf numFmtId="0" fontId="54" fillId="0" borderId="0" xfId="42" applyFont="1" applyBorder="1" applyAlignment="1">
      <alignment vertical="top"/>
    </xf>
    <xf numFmtId="0" fontId="22" fillId="0" borderId="0" xfId="42" applyFont="1" applyBorder="1" applyAlignment="1">
      <alignment horizontal="right" vertical="center"/>
    </xf>
    <xf numFmtId="0" fontId="53" fillId="33" borderId="0" xfId="42" applyFont="1" applyFill="1" applyBorder="1" applyAlignment="1">
      <alignment horizontal="left" vertical="top" wrapText="1"/>
    </xf>
    <xf numFmtId="0" fontId="46" fillId="0" borderId="0" xfId="42" applyFont="1" applyBorder="1" applyAlignment="1">
      <alignment horizontal="right" vertical="top"/>
    </xf>
    <xf numFmtId="0" fontId="21" fillId="33" borderId="0" xfId="42" applyFont="1" applyFill="1" applyBorder="1" applyAlignment="1">
      <alignment horizontal="left" vertical="top" wrapText="1"/>
    </xf>
    <xf numFmtId="0" fontId="53" fillId="33" borderId="0" xfId="42" applyFont="1" applyFill="1" applyBorder="1" applyAlignment="1">
      <alignment vertical="top" wrapText="1"/>
    </xf>
    <xf numFmtId="0" fontId="53" fillId="0" borderId="0" xfId="42" applyFont="1" applyBorder="1" applyAlignment="1">
      <alignment vertical="top" wrapText="1"/>
    </xf>
    <xf numFmtId="0" fontId="53" fillId="0" borderId="0" xfId="42" applyFont="1" applyBorder="1" applyAlignment="1">
      <alignment horizontal="left" vertical="top" wrapText="1"/>
    </xf>
    <xf numFmtId="0" fontId="53" fillId="33" borderId="0" xfId="42" applyFont="1" applyFill="1" applyBorder="1" applyAlignment="1">
      <alignment horizontal="left" vertical="center" wrapText="1"/>
    </xf>
    <xf numFmtId="0" fontId="21" fillId="33" borderId="0" xfId="42" applyFont="1" applyFill="1" applyBorder="1" applyAlignment="1">
      <alignment vertical="center" wrapText="1"/>
    </xf>
    <xf numFmtId="0" fontId="55" fillId="33" borderId="0" xfId="42" applyFont="1" applyFill="1" applyBorder="1" applyAlignment="1">
      <alignment vertical="center" wrapText="1"/>
    </xf>
    <xf numFmtId="0" fontId="53" fillId="0" borderId="0" xfId="42" applyFont="1" applyBorder="1" applyAlignment="1">
      <alignment vertical="top"/>
    </xf>
    <xf numFmtId="0" fontId="53" fillId="0" borderId="0" xfId="42" applyFont="1" applyBorder="1" applyAlignment="1">
      <alignment horizontal="left" vertical="top"/>
    </xf>
    <xf numFmtId="0" fontId="44" fillId="0" borderId="0" xfId="45" applyFont="1" applyBorder="1" applyAlignment="1">
      <alignment horizontal="center" vertical="center"/>
    </xf>
    <xf numFmtId="0" fontId="61" fillId="0" borderId="0" xfId="42" applyFont="1" applyBorder="1" applyAlignment="1">
      <alignment horizontal="left" vertical="center" wrapText="1" indent="1"/>
    </xf>
    <xf numFmtId="0" fontId="22" fillId="0" borderId="0" xfId="42" applyFont="1" applyBorder="1" applyAlignment="1">
      <alignment horizontal="left" vertical="center" wrapText="1" indent="1"/>
    </xf>
    <xf numFmtId="43" fontId="22" fillId="0" borderId="0" xfId="42" applyNumberFormat="1" applyFont="1" applyBorder="1"/>
    <xf numFmtId="0" fontId="22" fillId="0" borderId="0" xfId="126" applyFont="1"/>
    <xf numFmtId="43" fontId="22" fillId="0" borderId="0" xfId="126" applyNumberFormat="1" applyFont="1"/>
    <xf numFmtId="166" fontId="20" fillId="33" borderId="0" xfId="126" applyNumberFormat="1" applyFont="1" applyFill="1"/>
    <xf numFmtId="166" fontId="20" fillId="33" borderId="0" xfId="47" applyNumberFormat="1" applyFont="1" applyFill="1" applyBorder="1" applyAlignment="1">
      <alignment vertical="top"/>
    </xf>
    <xf numFmtId="166" fontId="22" fillId="0" borderId="0" xfId="126" applyNumberFormat="1" applyFont="1"/>
    <xf numFmtId="0" fontId="20" fillId="33" borderId="0" xfId="126" applyFont="1" applyFill="1" applyAlignment="1">
      <alignment vertical="center"/>
    </xf>
    <xf numFmtId="0" fontId="20" fillId="33" borderId="0" xfId="126" applyFont="1" applyFill="1" applyAlignment="1">
      <alignment horizontal="left"/>
    </xf>
    <xf numFmtId="43" fontId="22" fillId="33" borderId="33" xfId="47" applyFont="1" applyFill="1" applyBorder="1" applyAlignment="1">
      <alignment vertical="top"/>
    </xf>
    <xf numFmtId="43" fontId="22" fillId="33" borderId="36" xfId="47" applyFont="1" applyFill="1" applyBorder="1" applyAlignment="1">
      <alignment vertical="top"/>
    </xf>
    <xf numFmtId="0" fontId="22" fillId="33" borderId="32" xfId="126" applyFont="1" applyFill="1" applyBorder="1" applyAlignment="1">
      <alignment vertical="top"/>
    </xf>
    <xf numFmtId="0" fontId="22" fillId="33" borderId="31" xfId="126" applyFont="1" applyFill="1" applyBorder="1" applyAlignment="1">
      <alignment vertical="top"/>
    </xf>
    <xf numFmtId="43" fontId="53" fillId="33" borderId="26" xfId="47" applyFont="1" applyFill="1" applyBorder="1" applyAlignment="1">
      <alignment vertical="top"/>
    </xf>
    <xf numFmtId="43" fontId="53" fillId="33" borderId="18" xfId="47" applyFont="1" applyFill="1" applyBorder="1" applyAlignment="1">
      <alignment vertical="top"/>
    </xf>
    <xf numFmtId="43" fontId="53" fillId="33" borderId="18" xfId="47" applyFont="1" applyFill="1" applyBorder="1" applyAlignment="1" applyProtection="1">
      <alignment vertical="top"/>
      <protection locked="0"/>
    </xf>
    <xf numFmtId="0" fontId="22" fillId="33" borderId="25" xfId="126" applyFont="1" applyFill="1" applyBorder="1" applyAlignment="1">
      <alignment vertical="top"/>
    </xf>
    <xf numFmtId="43" fontId="22" fillId="33" borderId="26" xfId="47" applyFont="1" applyFill="1" applyBorder="1" applyAlignment="1">
      <alignment vertical="top"/>
    </xf>
    <xf numFmtId="43" fontId="22" fillId="33" borderId="18" xfId="47" applyFont="1" applyFill="1" applyBorder="1" applyAlignment="1">
      <alignment vertical="top"/>
    </xf>
    <xf numFmtId="0" fontId="22" fillId="33" borderId="0" xfId="126" applyFont="1" applyFill="1" applyAlignment="1">
      <alignment horizontal="left" vertical="top"/>
    </xf>
    <xf numFmtId="0" fontId="22" fillId="33" borderId="0" xfId="126" applyFont="1" applyFill="1" applyAlignment="1">
      <alignment vertical="top"/>
    </xf>
    <xf numFmtId="43" fontId="46" fillId="33" borderId="26" xfId="47" applyFont="1" applyFill="1" applyBorder="1" applyAlignment="1">
      <alignment vertical="top"/>
    </xf>
    <xf numFmtId="43" fontId="46" fillId="33" borderId="18" xfId="47" applyFont="1" applyFill="1" applyBorder="1" applyAlignment="1">
      <alignment vertical="top"/>
    </xf>
    <xf numFmtId="0" fontId="56" fillId="33" borderId="25" xfId="126" applyFont="1" applyFill="1" applyBorder="1" applyAlignment="1">
      <alignment vertical="top"/>
    </xf>
    <xf numFmtId="0" fontId="46" fillId="33" borderId="0" xfId="126" applyFont="1" applyFill="1" applyAlignment="1">
      <alignment vertical="top"/>
    </xf>
    <xf numFmtId="0" fontId="22" fillId="0" borderId="25" xfId="126" applyFont="1" applyBorder="1"/>
    <xf numFmtId="43" fontId="46" fillId="33" borderId="18" xfId="47" applyFont="1" applyFill="1" applyBorder="1" applyAlignment="1">
      <alignment horizontal="right" vertical="top"/>
    </xf>
    <xf numFmtId="0" fontId="21" fillId="33" borderId="26" xfId="43" applyNumberFormat="1" applyFont="1" applyFill="1" applyBorder="1" applyAlignment="1">
      <alignment vertical="center"/>
    </xf>
    <xf numFmtId="0" fontId="21" fillId="33" borderId="18" xfId="43" applyNumberFormat="1" applyFont="1" applyFill="1" applyBorder="1" applyAlignment="1">
      <alignment vertical="center"/>
    </xf>
    <xf numFmtId="0" fontId="21" fillId="33" borderId="0" xfId="43" applyNumberFormat="1" applyFont="1" applyFill="1" applyAlignment="1">
      <alignment vertical="center"/>
    </xf>
    <xf numFmtId="0" fontId="21" fillId="33" borderId="25" xfId="43" applyNumberFormat="1" applyFont="1" applyFill="1" applyBorder="1" applyAlignment="1">
      <alignment vertical="center"/>
    </xf>
    <xf numFmtId="0" fontId="44" fillId="35" borderId="54" xfId="121" applyFont="1" applyFill="1" applyBorder="1" applyAlignment="1">
      <alignment horizontal="center" vertical="center" wrapText="1"/>
    </xf>
    <xf numFmtId="0" fontId="44" fillId="35" borderId="54" xfId="126" applyFont="1" applyFill="1" applyBorder="1" applyAlignment="1">
      <alignment horizontal="center" vertical="center" wrapText="1"/>
    </xf>
    <xf numFmtId="0" fontId="44" fillId="35" borderId="55" xfId="121" applyFont="1" applyFill="1" applyBorder="1" applyAlignment="1">
      <alignment horizontal="center" vertical="center" wrapText="1"/>
    </xf>
    <xf numFmtId="0" fontId="44" fillId="35" borderId="55" xfId="126" applyFont="1" applyFill="1" applyBorder="1" applyAlignment="1">
      <alignment horizontal="center" vertical="center" wrapText="1"/>
    </xf>
    <xf numFmtId="4" fontId="22" fillId="0" borderId="0" xfId="126" applyNumberFormat="1" applyFont="1"/>
    <xf numFmtId="0" fontId="21" fillId="0" borderId="0" xfId="42" applyFont="1" applyBorder="1" applyAlignment="1">
      <alignment horizontal="left" vertical="top" wrapText="1"/>
    </xf>
    <xf numFmtId="0" fontId="53" fillId="0" borderId="0" xfId="42" applyFont="1" applyBorder="1" applyAlignment="1">
      <alignment horizontal="left" vertical="top" wrapText="1"/>
    </xf>
    <xf numFmtId="0" fontId="21" fillId="33" borderId="25" xfId="42" applyFont="1" applyFill="1" applyBorder="1" applyAlignment="1">
      <alignment horizontal="left" vertical="center" wrapText="1"/>
    </xf>
    <xf numFmtId="0" fontId="21" fillId="33" borderId="0" xfId="42" applyFont="1" applyFill="1" applyBorder="1" applyAlignment="1">
      <alignment horizontal="left" vertical="center" wrapText="1"/>
    </xf>
    <xf numFmtId="0" fontId="53" fillId="33" borderId="25" xfId="42" applyFont="1" applyFill="1" applyBorder="1" applyAlignment="1">
      <alignment horizontal="left" vertical="center" wrapText="1"/>
    </xf>
    <xf numFmtId="0" fontId="53" fillId="33" borderId="0" xfId="42" applyFont="1" applyFill="1" applyBorder="1" applyAlignment="1">
      <alignment horizontal="left" vertical="center" wrapText="1"/>
    </xf>
    <xf numFmtId="0" fontId="21" fillId="33" borderId="25" xfId="42" applyFont="1" applyFill="1" applyBorder="1" applyAlignment="1">
      <alignment horizontal="left" vertical="top" wrapText="1"/>
    </xf>
    <xf numFmtId="0" fontId="21" fillId="33" borderId="0" xfId="42" applyFont="1" applyFill="1" applyBorder="1" applyAlignment="1">
      <alignment horizontal="left" vertical="top" wrapText="1"/>
    </xf>
    <xf numFmtId="0" fontId="53" fillId="0" borderId="0" xfId="42" applyFont="1" applyBorder="1" applyAlignment="1">
      <alignment horizontal="left" vertical="center" wrapText="1"/>
    </xf>
    <xf numFmtId="0" fontId="53" fillId="33" borderId="25" xfId="42" applyFont="1" applyFill="1" applyBorder="1" applyAlignment="1">
      <alignment horizontal="left" vertical="top" wrapText="1"/>
    </xf>
    <xf numFmtId="0" fontId="53" fillId="33" borderId="0" xfId="42" applyFont="1" applyFill="1" applyBorder="1" applyAlignment="1">
      <alignment horizontal="left" vertical="top" wrapText="1"/>
    </xf>
    <xf numFmtId="0" fontId="21" fillId="33" borderId="22" xfId="42" applyFont="1" applyFill="1" applyBorder="1" applyAlignment="1">
      <alignment horizontal="left" vertical="top" wrapText="1"/>
    </xf>
    <xf numFmtId="0" fontId="21" fillId="33" borderId="23" xfId="42" applyFont="1" applyFill="1" applyBorder="1" applyAlignment="1">
      <alignment horizontal="left" vertical="top" wrapText="1"/>
    </xf>
    <xf numFmtId="0" fontId="21" fillId="0" borderId="23" xfId="42" applyFont="1" applyBorder="1" applyAlignment="1">
      <alignment horizontal="left" vertical="top" wrapText="1"/>
    </xf>
    <xf numFmtId="0" fontId="60" fillId="38" borderId="22" xfId="42" applyFont="1" applyFill="1" applyBorder="1" applyAlignment="1" applyProtection="1">
      <alignment horizontal="center" vertical="center"/>
      <protection locked="0"/>
    </xf>
    <xf numFmtId="0" fontId="60" fillId="38" borderId="23" xfId="42" applyFont="1" applyFill="1" applyBorder="1" applyAlignment="1" applyProtection="1">
      <alignment horizontal="center" vertical="center"/>
      <protection locked="0"/>
    </xf>
    <xf numFmtId="0" fontId="60" fillId="38" borderId="24" xfId="42" applyFont="1" applyFill="1" applyBorder="1" applyAlignment="1" applyProtection="1">
      <alignment horizontal="center" vertical="center"/>
      <protection locked="0"/>
    </xf>
    <xf numFmtId="0" fontId="60" fillId="38" borderId="25" xfId="42" applyFont="1" applyFill="1" applyBorder="1" applyAlignment="1">
      <alignment horizontal="center" vertical="center"/>
    </xf>
    <xf numFmtId="0" fontId="60" fillId="38" borderId="0" xfId="42" applyFont="1" applyFill="1" applyBorder="1" applyAlignment="1">
      <alignment horizontal="center" vertical="center"/>
    </xf>
    <xf numFmtId="0" fontId="60" fillId="38" borderId="26" xfId="42" applyFont="1" applyFill="1" applyBorder="1" applyAlignment="1">
      <alignment horizontal="center" vertical="center"/>
    </xf>
    <xf numFmtId="0" fontId="43" fillId="38" borderId="31" xfId="42" applyFont="1" applyFill="1" applyBorder="1" applyAlignment="1">
      <alignment horizontal="center" vertical="center"/>
    </xf>
    <xf numFmtId="0" fontId="43" fillId="38" borderId="32" xfId="42" applyFont="1" applyFill="1" applyBorder="1" applyAlignment="1">
      <alignment horizontal="center" vertical="center"/>
    </xf>
    <xf numFmtId="0" fontId="43" fillId="38" borderId="33" xfId="42" applyFont="1" applyFill="1" applyBorder="1" applyAlignment="1">
      <alignment horizontal="center" vertical="center"/>
    </xf>
    <xf numFmtId="0" fontId="43" fillId="35" borderId="20" xfId="43" applyNumberFormat="1" applyFont="1" applyFill="1" applyBorder="1" applyAlignment="1">
      <alignment horizontal="center" vertical="center"/>
    </xf>
    <xf numFmtId="0" fontId="43" fillId="35" borderId="38" xfId="43" applyNumberFormat="1" applyFont="1" applyFill="1" applyBorder="1" applyAlignment="1">
      <alignment horizontal="center" vertical="center"/>
    </xf>
    <xf numFmtId="0" fontId="25" fillId="33" borderId="0" xfId="42" applyFont="1" applyFill="1" applyAlignment="1">
      <alignment horizontal="left" vertical="top" wrapText="1"/>
    </xf>
    <xf numFmtId="0" fontId="36" fillId="33" borderId="23" xfId="42" applyFont="1" applyFill="1" applyBorder="1" applyAlignment="1">
      <alignment horizontal="left" vertical="top"/>
    </xf>
    <xf numFmtId="0" fontId="22" fillId="0" borderId="0" xfId="42" applyFont="1" applyBorder="1" applyAlignment="1">
      <alignment horizontal="left" vertical="center" wrapText="1" indent="1"/>
    </xf>
    <xf numFmtId="0" fontId="46" fillId="0" borderId="25" xfId="42" applyFont="1" applyBorder="1" applyAlignment="1">
      <alignment horizontal="left" vertical="center" wrapText="1" indent="1"/>
    </xf>
    <xf numFmtId="0" fontId="46" fillId="0" borderId="0" xfId="42" applyFont="1" applyBorder="1" applyAlignment="1">
      <alignment horizontal="left" vertical="center" wrapText="1" indent="1"/>
    </xf>
    <xf numFmtId="0" fontId="22" fillId="0" borderId="25" xfId="42" applyFont="1" applyBorder="1" applyAlignment="1">
      <alignment horizontal="left" vertical="center" wrapText="1" indent="1"/>
    </xf>
    <xf numFmtId="0" fontId="36" fillId="33" borderId="0" xfId="42" applyFont="1" applyFill="1" applyBorder="1" applyAlignment="1">
      <alignment horizontal="left" vertical="top"/>
    </xf>
    <xf numFmtId="0" fontId="60" fillId="38" borderId="22" xfId="42" applyFont="1" applyFill="1" applyBorder="1" applyAlignment="1" applyProtection="1">
      <alignment horizontal="center" wrapText="1"/>
      <protection locked="0"/>
    </xf>
    <xf numFmtId="0" fontId="60" fillId="38" borderId="23" xfId="42" applyFont="1" applyFill="1" applyBorder="1" applyAlignment="1" applyProtection="1">
      <alignment horizontal="center" wrapText="1"/>
      <protection locked="0"/>
    </xf>
    <xf numFmtId="0" fontId="60" fillId="38" borderId="24" xfId="42" applyFont="1" applyFill="1" applyBorder="1" applyAlignment="1" applyProtection="1">
      <alignment horizontal="center" wrapText="1"/>
      <protection locked="0"/>
    </xf>
    <xf numFmtId="0" fontId="60" fillId="38" borderId="25" xfId="42" applyFont="1" applyFill="1" applyBorder="1" applyAlignment="1">
      <alignment horizontal="center" wrapText="1"/>
    </xf>
    <xf numFmtId="0" fontId="60" fillId="38" borderId="0" xfId="42" applyFont="1" applyFill="1" applyBorder="1" applyAlignment="1">
      <alignment horizontal="center" wrapText="1"/>
    </xf>
    <xf numFmtId="0" fontId="60" fillId="38" borderId="26" xfId="42" applyFont="1" applyFill="1" applyBorder="1" applyAlignment="1">
      <alignment horizontal="center" wrapText="1"/>
    </xf>
    <xf numFmtId="0" fontId="43" fillId="38" borderId="31" xfId="42" applyFont="1" applyFill="1" applyBorder="1" applyAlignment="1">
      <alignment horizontal="center" wrapText="1"/>
    </xf>
    <xf numFmtId="0" fontId="43" fillId="38" borderId="32" xfId="42" applyFont="1" applyFill="1" applyBorder="1" applyAlignment="1">
      <alignment horizontal="center" wrapText="1"/>
    </xf>
    <xf numFmtId="0" fontId="43" fillId="38" borderId="33" xfId="42" applyFont="1" applyFill="1" applyBorder="1" applyAlignment="1">
      <alignment horizontal="center" wrapText="1"/>
    </xf>
    <xf numFmtId="0" fontId="44" fillId="35" borderId="51" xfId="45" applyFont="1" applyFill="1" applyBorder="1" applyAlignment="1">
      <alignment horizontal="center" vertical="center"/>
    </xf>
    <xf numFmtId="0" fontId="44" fillId="35" borderId="52" xfId="45" applyFont="1" applyFill="1" applyBorder="1" applyAlignment="1">
      <alignment horizontal="center" vertical="center"/>
    </xf>
    <xf numFmtId="0" fontId="53" fillId="0" borderId="25" xfId="124" applyFont="1" applyBorder="1" applyAlignment="1">
      <alignment horizontal="left" vertical="top" wrapText="1"/>
    </xf>
    <xf numFmtId="0" fontId="53" fillId="0" borderId="14" xfId="124" applyFont="1" applyBorder="1" applyAlignment="1">
      <alignment horizontal="left" vertical="top" wrapText="1"/>
    </xf>
    <xf numFmtId="0" fontId="21" fillId="0" borderId="31" xfId="124" applyFont="1" applyBorder="1" applyAlignment="1">
      <alignment horizontal="left" vertical="top"/>
    </xf>
    <xf numFmtId="0" fontId="21" fillId="0" borderId="35" xfId="124" applyFont="1" applyBorder="1" applyAlignment="1">
      <alignment horizontal="left" vertical="top"/>
    </xf>
    <xf numFmtId="43" fontId="22" fillId="0" borderId="34" xfId="47" applyFont="1" applyFill="1" applyBorder="1" applyAlignment="1">
      <alignment horizontal="right" vertical="center"/>
    </xf>
    <xf numFmtId="43" fontId="22" fillId="0" borderId="18" xfId="47" applyFont="1" applyFill="1" applyBorder="1" applyAlignment="1" applyProtection="1">
      <alignment horizontal="right" vertical="center"/>
      <protection locked="0"/>
    </xf>
    <xf numFmtId="0" fontId="46" fillId="0" borderId="25" xfId="124" applyFont="1" applyBorder="1" applyAlignment="1">
      <alignment horizontal="left" vertical="top" wrapText="1"/>
    </xf>
    <xf numFmtId="0" fontId="46" fillId="0" borderId="14" xfId="124" applyFont="1" applyBorder="1" applyAlignment="1">
      <alignment horizontal="left" vertical="top" wrapText="1"/>
    </xf>
    <xf numFmtId="0" fontId="53" fillId="0" borderId="25" xfId="124" applyFont="1" applyBorder="1" applyAlignment="1">
      <alignment horizontal="left" vertical="center" wrapText="1"/>
    </xf>
    <xf numFmtId="0" fontId="53" fillId="0" borderId="14" xfId="124" applyFont="1" applyBorder="1" applyAlignment="1">
      <alignment horizontal="left" vertical="center" wrapText="1"/>
    </xf>
    <xf numFmtId="43" fontId="22" fillId="0" borderId="18" xfId="47" applyFont="1" applyFill="1" applyBorder="1" applyAlignment="1" applyProtection="1">
      <alignment horizontal="right" vertical="center"/>
    </xf>
    <xf numFmtId="0" fontId="21" fillId="0" borderId="25" xfId="124" applyFont="1" applyBorder="1" applyAlignment="1">
      <alignment horizontal="left" vertical="top" wrapText="1"/>
    </xf>
    <xf numFmtId="0" fontId="21" fillId="0" borderId="14" xfId="124" applyFont="1" applyBorder="1" applyAlignment="1">
      <alignment horizontal="left" vertical="top" wrapText="1"/>
    </xf>
    <xf numFmtId="0" fontId="60" fillId="38" borderId="22" xfId="124" applyFont="1" applyFill="1" applyBorder="1" applyAlignment="1" applyProtection="1">
      <alignment horizontal="center" vertical="center"/>
      <protection locked="0"/>
    </xf>
    <xf numFmtId="0" fontId="60" fillId="38" borderId="23" xfId="124" applyFont="1" applyFill="1" applyBorder="1" applyAlignment="1" applyProtection="1">
      <alignment horizontal="center" vertical="center"/>
      <protection locked="0"/>
    </xf>
    <xf numFmtId="0" fontId="60" fillId="38" borderId="24" xfId="124" applyFont="1" applyFill="1" applyBorder="1" applyAlignment="1" applyProtection="1">
      <alignment horizontal="center" vertical="center"/>
      <protection locked="0"/>
    </xf>
    <xf numFmtId="0" fontId="60" fillId="38" borderId="25" xfId="124" applyFont="1" applyFill="1" applyBorder="1" applyAlignment="1" applyProtection="1">
      <alignment horizontal="center" vertical="center"/>
      <protection locked="0"/>
    </xf>
    <xf numFmtId="0" fontId="60" fillId="38" borderId="0" xfId="124" applyFont="1" applyFill="1" applyBorder="1" applyAlignment="1" applyProtection="1">
      <alignment horizontal="center" vertical="center"/>
      <protection locked="0"/>
    </xf>
    <xf numFmtId="0" fontId="60" fillId="38" borderId="26" xfId="124" applyFont="1" applyFill="1" applyBorder="1" applyAlignment="1" applyProtection="1">
      <alignment horizontal="center" vertical="center"/>
      <protection locked="0"/>
    </xf>
    <xf numFmtId="0" fontId="43" fillId="38" borderId="31" xfId="124" applyFont="1" applyFill="1" applyBorder="1" applyAlignment="1" applyProtection="1">
      <alignment horizontal="center" vertical="center"/>
      <protection locked="0"/>
    </xf>
    <xf numFmtId="0" fontId="43" fillId="38" borderId="32" xfId="124" applyFont="1" applyFill="1" applyBorder="1" applyAlignment="1" applyProtection="1">
      <alignment horizontal="center" vertical="center"/>
      <protection locked="0"/>
    </xf>
    <xf numFmtId="0" fontId="43" fillId="38" borderId="33" xfId="124" applyFont="1" applyFill="1" applyBorder="1" applyAlignment="1" applyProtection="1">
      <alignment horizontal="center" vertical="center"/>
      <protection locked="0"/>
    </xf>
    <xf numFmtId="0" fontId="44" fillId="35" borderId="19" xfId="121" applyFont="1" applyFill="1" applyBorder="1" applyAlignment="1">
      <alignment horizontal="center" vertical="center"/>
    </xf>
    <xf numFmtId="0" fontId="21" fillId="0" borderId="25" xfId="124" applyFont="1" applyBorder="1" applyAlignment="1">
      <alignment horizontal="left" vertical="top"/>
    </xf>
    <xf numFmtId="0" fontId="21" fillId="0" borderId="14" xfId="124" applyFont="1" applyBorder="1" applyAlignment="1">
      <alignment horizontal="left" vertical="top"/>
    </xf>
    <xf numFmtId="0" fontId="60" fillId="38" borderId="25" xfId="42" applyFont="1" applyFill="1" applyBorder="1" applyAlignment="1" applyProtection="1">
      <alignment horizontal="center" vertical="center"/>
      <protection locked="0"/>
    </xf>
    <xf numFmtId="0" fontId="60" fillId="38" borderId="0" xfId="42" applyFont="1" applyFill="1" applyBorder="1" applyAlignment="1" applyProtection="1">
      <alignment horizontal="center" vertical="center"/>
      <protection locked="0"/>
    </xf>
    <xf numFmtId="0" fontId="60" fillId="38" borderId="26" xfId="42" applyFont="1" applyFill="1" applyBorder="1" applyAlignment="1" applyProtection="1">
      <alignment horizontal="center" vertical="center"/>
      <protection locked="0"/>
    </xf>
    <xf numFmtId="0" fontId="43" fillId="38" borderId="31" xfId="42" applyFont="1" applyFill="1" applyBorder="1" applyAlignment="1" applyProtection="1">
      <alignment horizontal="center" vertical="center"/>
      <protection locked="0"/>
    </xf>
    <xf numFmtId="0" fontId="43" fillId="38" borderId="32" xfId="42" applyFont="1" applyFill="1" applyBorder="1" applyAlignment="1" applyProtection="1">
      <alignment horizontal="center" vertical="center"/>
      <protection locked="0"/>
    </xf>
    <xf numFmtId="0" fontId="43" fillId="38" borderId="33" xfId="42" applyFont="1" applyFill="1" applyBorder="1" applyAlignment="1" applyProtection="1">
      <alignment horizontal="center" vertical="center"/>
      <protection locked="0"/>
    </xf>
    <xf numFmtId="43" fontId="56" fillId="0" borderId="25" xfId="46" applyFont="1" applyFill="1" applyBorder="1" applyAlignment="1">
      <alignment horizontal="justify" vertical="center" wrapText="1"/>
    </xf>
    <xf numFmtId="43" fontId="56" fillId="0" borderId="0" xfId="46" applyFont="1" applyFill="1" applyBorder="1" applyAlignment="1">
      <alignment horizontal="justify" vertical="center" wrapText="1"/>
    </xf>
    <xf numFmtId="0" fontId="22" fillId="0" borderId="31" xfId="45" applyFont="1" applyBorder="1" applyAlignment="1">
      <alignment horizontal="justify" vertical="center"/>
    </xf>
    <xf numFmtId="0" fontId="22" fillId="0" borderId="32" xfId="45" applyFont="1" applyBorder="1" applyAlignment="1">
      <alignment horizontal="justify" vertical="center"/>
    </xf>
    <xf numFmtId="0" fontId="22" fillId="0" borderId="33" xfId="45" applyFont="1" applyBorder="1" applyAlignment="1">
      <alignment horizontal="justify" vertical="center"/>
    </xf>
    <xf numFmtId="43" fontId="46" fillId="0" borderId="25" xfId="46" applyFont="1" applyFill="1" applyBorder="1" applyAlignment="1">
      <alignment horizontal="justify" vertical="center"/>
    </xf>
    <xf numFmtId="43" fontId="46" fillId="0" borderId="0" xfId="46" applyFont="1" applyFill="1" applyBorder="1" applyAlignment="1">
      <alignment horizontal="justify" vertical="center"/>
    </xf>
    <xf numFmtId="43" fontId="56" fillId="0" borderId="25" xfId="46" applyFont="1" applyFill="1" applyBorder="1" applyAlignment="1">
      <alignment horizontal="justify" vertical="center"/>
    </xf>
    <xf numFmtId="43" fontId="56" fillId="0" borderId="0" xfId="46" applyFont="1" applyFill="1" applyBorder="1" applyAlignment="1">
      <alignment horizontal="justify" vertical="center"/>
    </xf>
    <xf numFmtId="0" fontId="60" fillId="38" borderId="22" xfId="45" applyFont="1" applyFill="1" applyBorder="1" applyAlignment="1">
      <alignment horizontal="center" vertical="center"/>
    </xf>
    <xf numFmtId="0" fontId="60" fillId="38" borderId="23" xfId="45" applyFont="1" applyFill="1" applyBorder="1" applyAlignment="1">
      <alignment horizontal="center" vertical="center"/>
    </xf>
    <xf numFmtId="0" fontId="60" fillId="38" borderId="24" xfId="45" applyFont="1" applyFill="1" applyBorder="1" applyAlignment="1">
      <alignment horizontal="center" vertical="center"/>
    </xf>
    <xf numFmtId="0" fontId="60" fillId="38" borderId="25" xfId="45" applyFont="1" applyFill="1" applyBorder="1" applyAlignment="1">
      <alignment horizontal="center" vertical="center"/>
    </xf>
    <xf numFmtId="0" fontId="60" fillId="38" borderId="0" xfId="45" applyFont="1" applyFill="1" applyBorder="1" applyAlignment="1">
      <alignment horizontal="center" vertical="center"/>
    </xf>
    <xf numFmtId="0" fontId="60" fillId="38" borderId="26" xfId="45" applyFont="1" applyFill="1" applyBorder="1" applyAlignment="1">
      <alignment horizontal="center" vertical="center"/>
    </xf>
    <xf numFmtId="0" fontId="60" fillId="38" borderId="27" xfId="45" applyFont="1" applyFill="1" applyBorder="1" applyAlignment="1">
      <alignment horizontal="center" vertical="center"/>
    </xf>
    <xf numFmtId="0" fontId="60" fillId="38" borderId="16" xfId="45" applyFont="1" applyFill="1" applyBorder="1" applyAlignment="1">
      <alignment horizontal="center" vertical="center"/>
    </xf>
    <xf numFmtId="0" fontId="60" fillId="38" borderId="28" xfId="45" applyFont="1" applyFill="1" applyBorder="1" applyAlignment="1">
      <alignment horizontal="center" vertical="center"/>
    </xf>
    <xf numFmtId="0" fontId="44" fillId="35" borderId="29" xfId="45" applyFont="1" applyFill="1" applyBorder="1" applyAlignment="1">
      <alignment horizontal="center" vertical="center"/>
    </xf>
    <xf numFmtId="0" fontId="44" fillId="35" borderId="11" xfId="45" applyFont="1" applyFill="1" applyBorder="1" applyAlignment="1">
      <alignment horizontal="center" vertical="center"/>
    </xf>
    <xf numFmtId="0" fontId="21" fillId="33" borderId="0" xfId="126" applyFont="1" applyFill="1" applyAlignment="1">
      <alignment horizontal="left" vertical="top" wrapText="1"/>
    </xf>
    <xf numFmtId="0" fontId="22" fillId="33" borderId="0" xfId="126" applyFont="1" applyFill="1" applyAlignment="1">
      <alignment horizontal="left" vertical="top"/>
    </xf>
    <xf numFmtId="0" fontId="22" fillId="0" borderId="0" xfId="126" applyFont="1" applyAlignment="1">
      <alignment horizontal="left" vertical="top"/>
    </xf>
    <xf numFmtId="0" fontId="22" fillId="33" borderId="0" xfId="126" applyFont="1" applyFill="1" applyAlignment="1">
      <alignment horizontal="left" vertical="top" wrapText="1"/>
    </xf>
    <xf numFmtId="0" fontId="22" fillId="33" borderId="14" xfId="126" applyFont="1" applyFill="1" applyBorder="1" applyAlignment="1">
      <alignment horizontal="left" vertical="top" wrapText="1"/>
    </xf>
    <xf numFmtId="0" fontId="60" fillId="38" borderId="22" xfId="0" applyFont="1" applyFill="1" applyBorder="1" applyAlignment="1" applyProtection="1">
      <alignment horizontal="center" vertical="center"/>
      <protection locked="0"/>
    </xf>
    <xf numFmtId="0" fontId="60" fillId="38" borderId="23" xfId="0" applyFont="1" applyFill="1" applyBorder="1" applyAlignment="1" applyProtection="1">
      <alignment horizontal="center" vertical="center"/>
      <protection locked="0"/>
    </xf>
    <xf numFmtId="0" fontId="60" fillId="38" borderId="24" xfId="0" applyFont="1" applyFill="1" applyBorder="1" applyAlignment="1" applyProtection="1">
      <alignment horizontal="center" vertical="center"/>
      <protection locked="0"/>
    </xf>
    <xf numFmtId="0" fontId="60" fillId="38" borderId="25" xfId="0" applyFont="1" applyFill="1" applyBorder="1" applyAlignment="1" applyProtection="1">
      <alignment horizontal="center" vertical="center"/>
      <protection locked="0"/>
    </xf>
    <xf numFmtId="0" fontId="60" fillId="38" borderId="0" xfId="0" applyFont="1" applyFill="1" applyAlignment="1" applyProtection="1">
      <alignment horizontal="center" vertical="center"/>
      <protection locked="0"/>
    </xf>
    <xf numFmtId="0" fontId="60" fillId="38" borderId="26" xfId="0" applyFont="1" applyFill="1" applyBorder="1" applyAlignment="1" applyProtection="1">
      <alignment horizontal="center" vertical="center"/>
      <protection locked="0"/>
    </xf>
    <xf numFmtId="0" fontId="44" fillId="35" borderId="55" xfId="121" applyFont="1" applyFill="1" applyBorder="1" applyAlignment="1">
      <alignment horizontal="center" vertical="center" wrapText="1"/>
    </xf>
    <xf numFmtId="0" fontId="44" fillId="35" borderId="54" xfId="121" applyFont="1" applyFill="1" applyBorder="1" applyAlignment="1">
      <alignment horizontal="center" vertical="center" wrapText="1"/>
    </xf>
    <xf numFmtId="0" fontId="46" fillId="33" borderId="25" xfId="126" applyFont="1" applyFill="1" applyBorder="1" applyAlignment="1">
      <alignment horizontal="left" vertical="top"/>
    </xf>
    <xf numFmtId="0" fontId="46" fillId="33" borderId="0" xfId="126" applyFont="1" applyFill="1" applyAlignment="1">
      <alignment horizontal="left" vertical="top"/>
    </xf>
    <xf numFmtId="0" fontId="43" fillId="38" borderId="31" xfId="0" applyFont="1" applyFill="1" applyBorder="1" applyAlignment="1" applyProtection="1">
      <alignment horizontal="center" vertical="center"/>
      <protection locked="0"/>
    </xf>
    <xf numFmtId="0" fontId="43" fillId="38" borderId="32" xfId="0" applyFont="1" applyFill="1" applyBorder="1" applyAlignment="1" applyProtection="1">
      <alignment horizontal="center" vertical="center"/>
      <protection locked="0"/>
    </xf>
    <xf numFmtId="0" fontId="43" fillId="38" borderId="33" xfId="0" applyFont="1" applyFill="1" applyBorder="1" applyAlignment="1" applyProtection="1">
      <alignment horizontal="center" vertical="center"/>
      <protection locked="0"/>
    </xf>
    <xf numFmtId="0" fontId="60" fillId="38" borderId="0" xfId="45" applyFont="1" applyFill="1" applyAlignment="1">
      <alignment horizontal="center" vertical="center"/>
    </xf>
  </cellXfs>
  <cellStyles count="136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Moneda 2" xfId="135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6FF66"/>
      <color rgb="FF9999FF"/>
      <color rgb="FF00FFFF"/>
      <color rgb="FF9966FF"/>
      <color rgb="FFDDD9BE"/>
      <color rgb="FFDA9694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58B8149\ESTADOS%20FINANCIEROS%20JUNIO%202023%20PREV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06-23 (JUN 22)"/>
      <sheetName val="ESF 06-23 (DIC 22)"/>
      <sheetName val="ESF 11-19"/>
      <sheetName val="EA 11-19"/>
      <sheetName val="EFE 07-19"/>
      <sheetName val="EA 06-23 (JUN 22)"/>
      <sheetName val="EA 06-23 (DIC 22)"/>
      <sheetName val="ECSF 06-23"/>
      <sheetName val="EFE 06-23 base"/>
      <sheetName val="EFE 05-23 FINAL_desc"/>
      <sheetName val="RES INTEG DIF DEP'N"/>
      <sheetName val="COG X"/>
      <sheetName val="Concil IEP acum 2023"/>
      <sheetName val="Conc AF acum 2023"/>
      <sheetName val="EAA 06-23"/>
      <sheetName val="EADyOP 06-23"/>
      <sheetName val="EVHP 06-23"/>
      <sheetName val="B.JUN 23a"/>
      <sheetName val="B.DIC-18"/>
      <sheetName val="BALANZA AL31DIC2018"/>
      <sheetName val="Deuda Publica Mar 17 Acum"/>
      <sheetName val="SIT. FIN. MAR 2017 (TRIMESTRE)"/>
      <sheetName val="EDO. ACTIV. MAR 2017 (TRIMEST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5352718357.8699999</v>
          </cell>
        </row>
        <row r="45">
          <cell r="J45">
            <v>3003029104.0699992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K60"/>
  <sheetViews>
    <sheetView showGridLines="0" tabSelected="1" zoomScaleNormal="100" zoomScalePageLayoutView="115" workbookViewId="0">
      <selection activeCell="B2" sqref="B2:J2"/>
    </sheetView>
  </sheetViews>
  <sheetFormatPr baseColWidth="10" defaultColWidth="12.42578125" defaultRowHeight="12" x14ac:dyDescent="0.2"/>
  <cols>
    <col min="1" max="1" width="1.7109375" style="1" customWidth="1"/>
    <col min="2" max="2" width="11.42578125" style="1" customWidth="1"/>
    <col min="3" max="3" width="48.7109375" style="1" customWidth="1"/>
    <col min="4" max="5" width="20.42578125" style="1" bestFit="1" customWidth="1"/>
    <col min="6" max="6" width="2.85546875" style="1" customWidth="1"/>
    <col min="7" max="7" width="11.42578125" style="1" customWidth="1"/>
    <col min="8" max="8" width="62.42578125" style="1" customWidth="1"/>
    <col min="9" max="10" width="20.42578125" style="1" bestFit="1" customWidth="1"/>
    <col min="11" max="11" width="1.7109375" style="1" customWidth="1"/>
    <col min="12" max="16384" width="12.42578125" style="1"/>
  </cols>
  <sheetData>
    <row r="1" spans="2:11" ht="12.75" thickBot="1" x14ac:dyDescent="0.25">
      <c r="D1" s="13"/>
    </row>
    <row r="2" spans="2:11" s="2" customFormat="1" ht="18" x14ac:dyDescent="0.2">
      <c r="B2" s="412" t="s">
        <v>32</v>
      </c>
      <c r="C2" s="413"/>
      <c r="D2" s="413"/>
      <c r="E2" s="413"/>
      <c r="F2" s="413"/>
      <c r="G2" s="413"/>
      <c r="H2" s="413"/>
      <c r="I2" s="413"/>
      <c r="J2" s="414"/>
      <c r="K2" s="1"/>
    </row>
    <row r="3" spans="2:11" s="2" customFormat="1" ht="18" x14ac:dyDescent="0.2">
      <c r="B3" s="415" t="s">
        <v>33</v>
      </c>
      <c r="C3" s="416"/>
      <c r="D3" s="416"/>
      <c r="E3" s="416"/>
      <c r="F3" s="416"/>
      <c r="G3" s="416"/>
      <c r="H3" s="416"/>
      <c r="I3" s="416"/>
      <c r="J3" s="417"/>
      <c r="K3" s="1"/>
    </row>
    <row r="4" spans="2:11" s="2" customFormat="1" ht="18" x14ac:dyDescent="0.2">
      <c r="B4" s="415" t="s">
        <v>263</v>
      </c>
      <c r="C4" s="416"/>
      <c r="D4" s="416"/>
      <c r="E4" s="416"/>
      <c r="F4" s="416"/>
      <c r="G4" s="416"/>
      <c r="H4" s="416"/>
      <c r="I4" s="416"/>
      <c r="J4" s="417"/>
      <c r="K4" s="1"/>
    </row>
    <row r="5" spans="2:11" s="2" customFormat="1" ht="6" customHeight="1" thickBot="1" x14ac:dyDescent="0.25">
      <c r="B5" s="418"/>
      <c r="C5" s="419"/>
      <c r="D5" s="419"/>
      <c r="E5" s="419"/>
      <c r="F5" s="419"/>
      <c r="G5" s="419"/>
      <c r="H5" s="419"/>
      <c r="I5" s="419"/>
      <c r="J5" s="420"/>
      <c r="K5" s="1"/>
    </row>
    <row r="6" spans="2:11" s="103" customFormat="1" ht="15.75" thickBot="1" x14ac:dyDescent="0.25">
      <c r="B6" s="421" t="s">
        <v>161</v>
      </c>
      <c r="C6" s="422"/>
      <c r="D6" s="319">
        <v>2024</v>
      </c>
      <c r="E6" s="319">
        <v>2023</v>
      </c>
      <c r="F6" s="104"/>
      <c r="G6" s="422" t="s">
        <v>161</v>
      </c>
      <c r="H6" s="422"/>
      <c r="I6" s="319">
        <v>2024</v>
      </c>
      <c r="J6" s="335">
        <v>2023</v>
      </c>
    </row>
    <row r="7" spans="2:11" ht="15" x14ac:dyDescent="0.2">
      <c r="B7" s="409" t="s">
        <v>34</v>
      </c>
      <c r="C7" s="410"/>
      <c r="D7" s="273"/>
      <c r="E7" s="274"/>
      <c r="F7" s="275"/>
      <c r="G7" s="411" t="s">
        <v>7</v>
      </c>
      <c r="H7" s="411"/>
      <c r="I7" s="274"/>
      <c r="J7" s="276"/>
    </row>
    <row r="8" spans="2:11" ht="4.5" customHeight="1" x14ac:dyDescent="0.2">
      <c r="B8" s="60"/>
      <c r="C8" s="336"/>
      <c r="D8" s="337"/>
      <c r="E8" s="338"/>
      <c r="F8" s="339"/>
      <c r="G8" s="340"/>
      <c r="H8" s="341"/>
      <c r="I8" s="342"/>
      <c r="J8" s="188"/>
    </row>
    <row r="9" spans="2:11" ht="15" x14ac:dyDescent="0.2">
      <c r="B9" s="404" t="s">
        <v>35</v>
      </c>
      <c r="C9" s="405"/>
      <c r="D9" s="343"/>
      <c r="E9" s="344"/>
      <c r="F9" s="339"/>
      <c r="G9" s="398" t="s">
        <v>36</v>
      </c>
      <c r="H9" s="398"/>
      <c r="I9" s="343"/>
      <c r="J9" s="186"/>
      <c r="K9" s="15"/>
    </row>
    <row r="10" spans="2:11" ht="4.5" customHeight="1" x14ac:dyDescent="0.2">
      <c r="B10" s="61"/>
      <c r="C10" s="345"/>
      <c r="D10" s="337"/>
      <c r="E10" s="338"/>
      <c r="F10" s="339"/>
      <c r="G10" s="346"/>
      <c r="H10" s="347"/>
      <c r="I10" s="338"/>
      <c r="J10" s="189"/>
      <c r="K10" s="4"/>
    </row>
    <row r="11" spans="2:11" ht="14.25" x14ac:dyDescent="0.2">
      <c r="B11" s="407" t="s">
        <v>37</v>
      </c>
      <c r="C11" s="408"/>
      <c r="D11" s="207">
        <v>2386370077.0500002</v>
      </c>
      <c r="E11" s="208">
        <v>2492575114.0599999</v>
      </c>
      <c r="F11" s="339"/>
      <c r="G11" s="399" t="s">
        <v>38</v>
      </c>
      <c r="H11" s="399"/>
      <c r="I11" s="208">
        <v>389361196.38999999</v>
      </c>
      <c r="J11" s="215">
        <v>312779985.27999997</v>
      </c>
      <c r="K11" s="6"/>
    </row>
    <row r="12" spans="2:11" ht="14.25" x14ac:dyDescent="0.2">
      <c r="B12" s="407" t="s">
        <v>39</v>
      </c>
      <c r="C12" s="408"/>
      <c r="D12" s="207">
        <v>46361758.399999999</v>
      </c>
      <c r="E12" s="208">
        <v>13980837.26</v>
      </c>
      <c r="F12" s="339"/>
      <c r="G12" s="399" t="s">
        <v>40</v>
      </c>
      <c r="H12" s="399"/>
      <c r="I12" s="208">
        <v>0</v>
      </c>
      <c r="J12" s="215">
        <v>0</v>
      </c>
      <c r="K12" s="6"/>
    </row>
    <row r="13" spans="2:11" ht="14.25" x14ac:dyDescent="0.2">
      <c r="B13" s="407" t="s">
        <v>41</v>
      </c>
      <c r="C13" s="408"/>
      <c r="D13" s="207">
        <v>6153252.9199999999</v>
      </c>
      <c r="E13" s="208">
        <v>6537421.8899999997</v>
      </c>
      <c r="F13" s="339"/>
      <c r="G13" s="399" t="s">
        <v>42</v>
      </c>
      <c r="H13" s="399"/>
      <c r="I13" s="208">
        <v>42786111.82</v>
      </c>
      <c r="J13" s="215">
        <v>37145335.579999998</v>
      </c>
      <c r="K13" s="6"/>
    </row>
    <row r="14" spans="2:11" ht="14.25" x14ac:dyDescent="0.2">
      <c r="B14" s="407" t="s">
        <v>43</v>
      </c>
      <c r="C14" s="408"/>
      <c r="D14" s="207">
        <v>0</v>
      </c>
      <c r="E14" s="208">
        <v>0</v>
      </c>
      <c r="F14" s="339"/>
      <c r="G14" s="399" t="s">
        <v>44</v>
      </c>
      <c r="H14" s="399"/>
      <c r="I14" s="208">
        <v>0</v>
      </c>
      <c r="J14" s="215">
        <v>0</v>
      </c>
      <c r="K14" s="6"/>
    </row>
    <row r="15" spans="2:11" ht="14.25" x14ac:dyDescent="0.2">
      <c r="B15" s="407" t="s">
        <v>45</v>
      </c>
      <c r="C15" s="408"/>
      <c r="D15" s="207">
        <v>0</v>
      </c>
      <c r="E15" s="208">
        <v>0</v>
      </c>
      <c r="F15" s="339"/>
      <c r="G15" s="399" t="s">
        <v>46</v>
      </c>
      <c r="H15" s="399"/>
      <c r="I15" s="208">
        <v>0</v>
      </c>
      <c r="J15" s="215">
        <v>0</v>
      </c>
      <c r="K15" s="6"/>
    </row>
    <row r="16" spans="2:11" s="19" customFormat="1" ht="14.25" x14ac:dyDescent="0.25">
      <c r="B16" s="407" t="s">
        <v>47</v>
      </c>
      <c r="C16" s="408"/>
      <c r="D16" s="207">
        <v>-9617060.6600000001</v>
      </c>
      <c r="E16" s="208">
        <v>-9157879.4700000007</v>
      </c>
      <c r="F16" s="348"/>
      <c r="G16" s="406" t="s">
        <v>48</v>
      </c>
      <c r="H16" s="406"/>
      <c r="I16" s="208">
        <v>14532653.76</v>
      </c>
      <c r="J16" s="215">
        <v>11430019.1</v>
      </c>
      <c r="K16" s="18"/>
    </row>
    <row r="17" spans="2:11" ht="14.25" x14ac:dyDescent="0.2">
      <c r="B17" s="407" t="s">
        <v>49</v>
      </c>
      <c r="C17" s="408"/>
      <c r="D17" s="207">
        <v>0</v>
      </c>
      <c r="E17" s="208">
        <v>0</v>
      </c>
      <c r="F17" s="339"/>
      <c r="G17" s="399" t="s">
        <v>50</v>
      </c>
      <c r="H17" s="399"/>
      <c r="I17" s="208">
        <v>22395240.77</v>
      </c>
      <c r="J17" s="215">
        <v>22068195.629999999</v>
      </c>
      <c r="K17" s="6"/>
    </row>
    <row r="18" spans="2:11" ht="14.25" x14ac:dyDescent="0.2">
      <c r="B18" s="62"/>
      <c r="C18" s="349"/>
      <c r="D18" s="207"/>
      <c r="E18" s="208"/>
      <c r="F18" s="339"/>
      <c r="G18" s="399" t="s">
        <v>51</v>
      </c>
      <c r="H18" s="399"/>
      <c r="I18" s="208">
        <v>56167493.299999997</v>
      </c>
      <c r="J18" s="215">
        <v>57138663.909999996</v>
      </c>
      <c r="K18" s="6"/>
    </row>
    <row r="19" spans="2:11" ht="15" x14ac:dyDescent="0.2">
      <c r="B19" s="404" t="s">
        <v>52</v>
      </c>
      <c r="C19" s="405"/>
      <c r="D19" s="209">
        <v>2429268027.7100005</v>
      </c>
      <c r="E19" s="209">
        <v>2503935493.7400002</v>
      </c>
      <c r="F19" s="350"/>
      <c r="G19" s="398" t="s">
        <v>53</v>
      </c>
      <c r="H19" s="398"/>
      <c r="I19" s="210">
        <v>525242696.03999996</v>
      </c>
      <c r="J19" s="216">
        <v>440562199.5</v>
      </c>
      <c r="K19" s="5"/>
    </row>
    <row r="20" spans="2:11" ht="6" customHeight="1" x14ac:dyDescent="0.2">
      <c r="B20" s="60"/>
      <c r="C20" s="351"/>
      <c r="D20" s="209"/>
      <c r="E20" s="210"/>
      <c r="F20" s="350"/>
      <c r="G20" s="342"/>
      <c r="H20" s="342"/>
      <c r="I20" s="217"/>
      <c r="J20" s="218"/>
    </row>
    <row r="21" spans="2:11" ht="15" x14ac:dyDescent="0.2">
      <c r="B21" s="404" t="s">
        <v>54</v>
      </c>
      <c r="C21" s="405"/>
      <c r="D21" s="63"/>
      <c r="E21" s="211"/>
      <c r="F21" s="339"/>
      <c r="G21" s="398" t="s">
        <v>55</v>
      </c>
      <c r="H21" s="398"/>
      <c r="I21" s="211"/>
      <c r="J21" s="197"/>
      <c r="K21" s="9"/>
    </row>
    <row r="22" spans="2:11" ht="6" customHeight="1" x14ac:dyDescent="0.2">
      <c r="B22" s="62"/>
      <c r="C22" s="352"/>
      <c r="D22" s="63"/>
      <c r="E22" s="211"/>
      <c r="F22" s="339"/>
      <c r="G22" s="353"/>
      <c r="H22" s="354"/>
      <c r="I22" s="211"/>
      <c r="J22" s="197"/>
      <c r="K22" s="7"/>
    </row>
    <row r="23" spans="2:11" ht="14.25" x14ac:dyDescent="0.2">
      <c r="B23" s="402" t="s">
        <v>56</v>
      </c>
      <c r="C23" s="403"/>
      <c r="D23" s="207">
        <v>205684116.41</v>
      </c>
      <c r="E23" s="208">
        <v>213666914.02000001</v>
      </c>
      <c r="F23" s="339"/>
      <c r="G23" s="399" t="s">
        <v>57</v>
      </c>
      <c r="H23" s="399"/>
      <c r="I23" s="208">
        <v>0</v>
      </c>
      <c r="J23" s="215">
        <v>0</v>
      </c>
      <c r="K23" s="6"/>
    </row>
    <row r="24" spans="2:11" ht="14.25" x14ac:dyDescent="0.2">
      <c r="B24" s="402" t="s">
        <v>58</v>
      </c>
      <c r="C24" s="403"/>
      <c r="D24" s="207">
        <v>0</v>
      </c>
      <c r="E24" s="208">
        <v>0</v>
      </c>
      <c r="F24" s="339"/>
      <c r="G24" s="399" t="s">
        <v>59</v>
      </c>
      <c r="H24" s="399"/>
      <c r="I24" s="208">
        <v>0</v>
      </c>
      <c r="J24" s="215">
        <v>0</v>
      </c>
      <c r="K24" s="6"/>
    </row>
    <row r="25" spans="2:11" ht="14.25" x14ac:dyDescent="0.2">
      <c r="B25" s="402" t="s">
        <v>60</v>
      </c>
      <c r="C25" s="403"/>
      <c r="D25" s="207">
        <v>20064805596.549999</v>
      </c>
      <c r="E25" s="208">
        <v>21569418787.290001</v>
      </c>
      <c r="F25" s="339"/>
      <c r="G25" s="406" t="s">
        <v>61</v>
      </c>
      <c r="H25" s="406"/>
      <c r="I25" s="208">
        <v>1515602083.3900001</v>
      </c>
      <c r="J25" s="215">
        <v>1578011655.6600001</v>
      </c>
      <c r="K25" s="6"/>
    </row>
    <row r="26" spans="2:11" ht="14.25" x14ac:dyDescent="0.2">
      <c r="B26" s="402" t="s">
        <v>62</v>
      </c>
      <c r="C26" s="403"/>
      <c r="D26" s="207">
        <v>2894890091.4200001</v>
      </c>
      <c r="E26" s="208">
        <v>2563888641.0500002</v>
      </c>
      <c r="F26" s="339"/>
      <c r="G26" s="399" t="s">
        <v>63</v>
      </c>
      <c r="H26" s="399"/>
      <c r="I26" s="208">
        <v>0</v>
      </c>
      <c r="J26" s="215">
        <v>0</v>
      </c>
      <c r="K26" s="6"/>
    </row>
    <row r="27" spans="2:11" ht="14.25" x14ac:dyDescent="0.2">
      <c r="B27" s="402" t="s">
        <v>64</v>
      </c>
      <c r="C27" s="403"/>
      <c r="D27" s="207">
        <v>116552112.95</v>
      </c>
      <c r="E27" s="208">
        <v>81685131.939999998</v>
      </c>
      <c r="F27" s="339"/>
      <c r="G27" s="399" t="s">
        <v>65</v>
      </c>
      <c r="H27" s="399"/>
      <c r="I27" s="208">
        <v>7860583.6200000001</v>
      </c>
      <c r="J27" s="215">
        <v>7860583.6200000001</v>
      </c>
      <c r="K27" s="6"/>
    </row>
    <row r="28" spans="2:11" ht="14.25" x14ac:dyDescent="0.2">
      <c r="B28" s="402" t="s">
        <v>66</v>
      </c>
      <c r="C28" s="403"/>
      <c r="D28" s="207">
        <v>-2277513701.8200002</v>
      </c>
      <c r="E28" s="208">
        <v>-1979207317.1400001</v>
      </c>
      <c r="F28" s="339"/>
      <c r="G28" s="399" t="s">
        <v>67</v>
      </c>
      <c r="H28" s="399"/>
      <c r="I28" s="208">
        <v>0</v>
      </c>
      <c r="J28" s="215">
        <v>0</v>
      </c>
      <c r="K28" s="6"/>
    </row>
    <row r="29" spans="2:11" ht="15" x14ac:dyDescent="0.2">
      <c r="B29" s="402" t="s">
        <v>68</v>
      </c>
      <c r="C29" s="403"/>
      <c r="D29" s="207">
        <v>210681621.19999999</v>
      </c>
      <c r="E29" s="208">
        <v>182876750.81</v>
      </c>
      <c r="F29" s="339"/>
      <c r="G29" s="398" t="s">
        <v>69</v>
      </c>
      <c r="H29" s="398"/>
      <c r="I29" s="210">
        <v>1523462667.01</v>
      </c>
      <c r="J29" s="216">
        <v>1585872239.28</v>
      </c>
      <c r="K29" s="5"/>
    </row>
    <row r="30" spans="2:11" ht="14.25" x14ac:dyDescent="0.2">
      <c r="B30" s="402" t="s">
        <v>70</v>
      </c>
      <c r="C30" s="403"/>
      <c r="D30" s="207">
        <v>0</v>
      </c>
      <c r="E30" s="208">
        <v>0</v>
      </c>
      <c r="F30" s="339"/>
      <c r="G30" s="342"/>
      <c r="H30" s="342"/>
      <c r="I30" s="217"/>
      <c r="J30" s="218"/>
    </row>
    <row r="31" spans="2:11" ht="15" x14ac:dyDescent="0.2">
      <c r="B31" s="402" t="s">
        <v>71</v>
      </c>
      <c r="C31" s="403"/>
      <c r="D31" s="207">
        <v>4665882461.6000004</v>
      </c>
      <c r="E31" s="208">
        <v>4665872461.6000004</v>
      </c>
      <c r="F31" s="339"/>
      <c r="G31" s="398" t="s">
        <v>72</v>
      </c>
      <c r="H31" s="398"/>
      <c r="I31" s="210">
        <v>2048705363.05</v>
      </c>
      <c r="J31" s="216">
        <v>2026434438.78</v>
      </c>
      <c r="K31" s="5"/>
    </row>
    <row r="32" spans="2:11" ht="7.5" customHeight="1" x14ac:dyDescent="0.2">
      <c r="B32" s="64"/>
      <c r="C32" s="355"/>
      <c r="D32" s="212"/>
      <c r="E32" s="213"/>
      <c r="F32" s="339"/>
      <c r="G32" s="342"/>
      <c r="H32" s="342"/>
      <c r="I32" s="217"/>
      <c r="J32" s="218"/>
    </row>
    <row r="33" spans="2:11" ht="15" x14ac:dyDescent="0.2">
      <c r="B33" s="404" t="s">
        <v>204</v>
      </c>
      <c r="C33" s="405"/>
      <c r="D33" s="214">
        <v>25880982298.309998</v>
      </c>
      <c r="E33" s="214">
        <v>27298201369.57</v>
      </c>
      <c r="F33" s="350"/>
      <c r="G33" s="398" t="s">
        <v>11</v>
      </c>
      <c r="H33" s="398"/>
      <c r="I33" s="210"/>
      <c r="J33" s="216"/>
      <c r="K33" s="8"/>
    </row>
    <row r="34" spans="2:11" ht="15" x14ac:dyDescent="0.2">
      <c r="B34" s="64"/>
      <c r="C34" s="356"/>
      <c r="D34" s="212"/>
      <c r="E34" s="213"/>
      <c r="F34" s="339"/>
      <c r="G34" s="398" t="s">
        <v>73</v>
      </c>
      <c r="H34" s="398"/>
      <c r="I34" s="219">
        <v>8353049.5999999996</v>
      </c>
      <c r="J34" s="216">
        <v>0</v>
      </c>
      <c r="K34" s="5"/>
    </row>
    <row r="35" spans="2:11" ht="15" x14ac:dyDescent="0.2">
      <c r="B35" s="400" t="s">
        <v>74</v>
      </c>
      <c r="C35" s="401"/>
      <c r="D35" s="214">
        <v>28310250326.019997</v>
      </c>
      <c r="E35" s="214">
        <v>29802136863.310001</v>
      </c>
      <c r="F35" s="339"/>
      <c r="G35" s="399" t="s">
        <v>75</v>
      </c>
      <c r="H35" s="399"/>
      <c r="I35" s="208">
        <v>0</v>
      </c>
      <c r="J35" s="215">
        <v>0</v>
      </c>
      <c r="K35" s="6"/>
    </row>
    <row r="36" spans="2:11" ht="14.25" x14ac:dyDescent="0.2">
      <c r="B36" s="62"/>
      <c r="C36" s="352"/>
      <c r="D36" s="63"/>
      <c r="E36" s="190"/>
      <c r="F36" s="339"/>
      <c r="G36" s="399" t="s">
        <v>76</v>
      </c>
      <c r="H36" s="399"/>
      <c r="I36" s="208">
        <v>8353049.5999999996</v>
      </c>
      <c r="J36" s="215">
        <v>0</v>
      </c>
      <c r="K36" s="6"/>
    </row>
    <row r="37" spans="2:11" ht="14.25" x14ac:dyDescent="0.2">
      <c r="B37" s="62"/>
      <c r="C37" s="352"/>
      <c r="D37" s="65"/>
      <c r="E37" s="191"/>
      <c r="F37" s="339"/>
      <c r="G37" s="399" t="s">
        <v>77</v>
      </c>
      <c r="H37" s="399"/>
      <c r="I37" s="208">
        <v>0</v>
      </c>
      <c r="J37" s="215">
        <v>0</v>
      </c>
      <c r="K37" s="6"/>
    </row>
    <row r="38" spans="2:11" ht="4.5" customHeight="1" x14ac:dyDescent="0.2">
      <c r="B38" s="62"/>
      <c r="C38" s="352"/>
      <c r="D38" s="65"/>
      <c r="E38" s="191"/>
      <c r="F38" s="339"/>
      <c r="G38" s="342"/>
      <c r="H38" s="342"/>
      <c r="I38" s="217"/>
      <c r="J38" s="215"/>
    </row>
    <row r="39" spans="2:11" ht="15" x14ac:dyDescent="0.2">
      <c r="B39" s="62"/>
      <c r="C39" s="357"/>
      <c r="D39" s="357"/>
      <c r="E39" s="191"/>
      <c r="F39" s="339"/>
      <c r="G39" s="398" t="s">
        <v>78</v>
      </c>
      <c r="H39" s="398"/>
      <c r="I39" s="210">
        <v>26253191913.369999</v>
      </c>
      <c r="J39" s="216">
        <v>27775702424.530003</v>
      </c>
      <c r="K39" s="5"/>
    </row>
    <row r="40" spans="2:11" ht="14.25" x14ac:dyDescent="0.2">
      <c r="B40" s="62"/>
      <c r="C40" s="357"/>
      <c r="D40" s="357"/>
      <c r="E40" s="191"/>
      <c r="F40" s="339"/>
      <c r="G40" s="399" t="s">
        <v>79</v>
      </c>
      <c r="H40" s="399"/>
      <c r="I40" s="208">
        <v>1728877793.2600002</v>
      </c>
      <c r="J40" s="215">
        <v>1668574445.8500001</v>
      </c>
      <c r="K40" s="6"/>
    </row>
    <row r="41" spans="2:11" ht="14.25" x14ac:dyDescent="0.2">
      <c r="B41" s="62"/>
      <c r="C41" s="357"/>
      <c r="D41" s="357"/>
      <c r="E41" s="191"/>
      <c r="F41" s="339"/>
      <c r="G41" s="399" t="s">
        <v>80</v>
      </c>
      <c r="H41" s="399"/>
      <c r="I41" s="208">
        <v>4882930643.7399998</v>
      </c>
      <c r="J41" s="215">
        <v>6465917769.5200005</v>
      </c>
      <c r="K41" s="6"/>
    </row>
    <row r="42" spans="2:11" ht="14.25" x14ac:dyDescent="0.2">
      <c r="B42" s="62"/>
      <c r="C42" s="357"/>
      <c r="D42" s="357"/>
      <c r="E42" s="191"/>
      <c r="F42" s="339"/>
      <c r="G42" s="399" t="s">
        <v>81</v>
      </c>
      <c r="H42" s="399"/>
      <c r="I42" s="208">
        <v>11164141474.6</v>
      </c>
      <c r="J42" s="215">
        <v>11164141474.6</v>
      </c>
      <c r="K42" s="6"/>
    </row>
    <row r="43" spans="2:11" ht="14.25" x14ac:dyDescent="0.2">
      <c r="B43" s="62"/>
      <c r="C43" s="357"/>
      <c r="D43" s="357"/>
      <c r="E43" s="191"/>
      <c r="F43" s="339"/>
      <c r="G43" s="354" t="s">
        <v>82</v>
      </c>
      <c r="H43" s="354"/>
      <c r="I43" s="208">
        <v>0</v>
      </c>
      <c r="J43" s="215">
        <v>0</v>
      </c>
      <c r="K43" s="6"/>
    </row>
    <row r="44" spans="2:11" ht="14.25" x14ac:dyDescent="0.2">
      <c r="B44" s="62"/>
      <c r="C44" s="357"/>
      <c r="D44" s="357"/>
      <c r="E44" s="191"/>
      <c r="F44" s="339"/>
      <c r="G44" s="399" t="s">
        <v>83</v>
      </c>
      <c r="H44" s="399"/>
      <c r="I44" s="208">
        <v>8477242001.7700005</v>
      </c>
      <c r="J44" s="215">
        <v>8477068734.5600004</v>
      </c>
      <c r="K44" s="6"/>
    </row>
    <row r="45" spans="2:11" ht="4.5" customHeight="1" x14ac:dyDescent="0.2">
      <c r="B45" s="62"/>
      <c r="C45" s="352"/>
      <c r="D45" s="65"/>
      <c r="E45" s="191"/>
      <c r="F45" s="339"/>
      <c r="G45" s="353"/>
      <c r="H45" s="358"/>
      <c r="I45" s="211"/>
      <c r="J45" s="215"/>
      <c r="K45" s="7"/>
    </row>
    <row r="46" spans="2:11" ht="15" x14ac:dyDescent="0.2">
      <c r="B46" s="62"/>
      <c r="C46" s="352"/>
      <c r="D46" s="65"/>
      <c r="E46" s="191"/>
      <c r="F46" s="339"/>
      <c r="G46" s="398" t="s">
        <v>84</v>
      </c>
      <c r="H46" s="398"/>
      <c r="I46" s="210">
        <v>0</v>
      </c>
      <c r="J46" s="216">
        <v>0</v>
      </c>
      <c r="K46" s="5"/>
    </row>
    <row r="47" spans="2:11" ht="4.5" customHeight="1" x14ac:dyDescent="0.2">
      <c r="B47" s="62"/>
      <c r="C47" s="352"/>
      <c r="D47" s="65"/>
      <c r="E47" s="191"/>
      <c r="F47" s="339"/>
      <c r="G47" s="353"/>
      <c r="H47" s="358"/>
      <c r="I47" s="208"/>
      <c r="J47" s="197"/>
      <c r="K47" s="7"/>
    </row>
    <row r="48" spans="2:11" ht="14.25" x14ac:dyDescent="0.2">
      <c r="B48" s="62"/>
      <c r="C48" s="352"/>
      <c r="D48" s="65"/>
      <c r="E48" s="191"/>
      <c r="F48" s="339"/>
      <c r="G48" s="399" t="s">
        <v>85</v>
      </c>
      <c r="H48" s="399"/>
      <c r="I48" s="208">
        <v>0</v>
      </c>
      <c r="J48" s="215">
        <v>0</v>
      </c>
      <c r="K48" s="6"/>
    </row>
    <row r="49" spans="2:11" ht="14.25" x14ac:dyDescent="0.2">
      <c r="B49" s="62"/>
      <c r="C49" s="352"/>
      <c r="D49" s="65"/>
      <c r="E49" s="191"/>
      <c r="F49" s="339"/>
      <c r="G49" s="399" t="s">
        <v>86</v>
      </c>
      <c r="H49" s="399"/>
      <c r="I49" s="208">
        <v>0</v>
      </c>
      <c r="J49" s="215">
        <v>0</v>
      </c>
      <c r="K49" s="6"/>
    </row>
    <row r="50" spans="2:11" ht="4.5" customHeight="1" x14ac:dyDescent="0.2">
      <c r="B50" s="62"/>
      <c r="C50" s="352"/>
      <c r="D50" s="65"/>
      <c r="E50" s="191"/>
      <c r="F50" s="339"/>
      <c r="G50" s="353"/>
      <c r="H50" s="359"/>
      <c r="I50" s="211"/>
      <c r="J50" s="197"/>
      <c r="K50" s="7"/>
    </row>
    <row r="51" spans="2:11" ht="15" x14ac:dyDescent="0.2">
      <c r="B51" s="62"/>
      <c r="C51" s="352"/>
      <c r="D51" s="65"/>
      <c r="E51" s="191"/>
      <c r="F51" s="339"/>
      <c r="G51" s="398" t="s">
        <v>87</v>
      </c>
      <c r="H51" s="398"/>
      <c r="I51" s="210">
        <v>26261544962.969997</v>
      </c>
      <c r="J51" s="216">
        <v>27775702424.530003</v>
      </c>
      <c r="K51" s="5"/>
    </row>
    <row r="52" spans="2:11" ht="4.5" customHeight="1" x14ac:dyDescent="0.2">
      <c r="B52" s="62"/>
      <c r="C52" s="352"/>
      <c r="D52" s="65"/>
      <c r="E52" s="191"/>
      <c r="F52" s="339"/>
      <c r="G52" s="353"/>
      <c r="H52" s="358"/>
      <c r="I52" s="211"/>
      <c r="J52" s="197"/>
      <c r="K52" s="7"/>
    </row>
    <row r="53" spans="2:11" ht="15" x14ac:dyDescent="0.2">
      <c r="B53" s="62"/>
      <c r="C53" s="352"/>
      <c r="D53" s="65"/>
      <c r="E53" s="191"/>
      <c r="F53" s="339"/>
      <c r="G53" s="398" t="s">
        <v>88</v>
      </c>
      <c r="H53" s="398"/>
      <c r="I53" s="210">
        <v>28310250326.019997</v>
      </c>
      <c r="J53" s="216">
        <v>29802136863.310001</v>
      </c>
      <c r="K53" s="5"/>
    </row>
    <row r="54" spans="2:11" ht="4.5" customHeight="1" thickBot="1" x14ac:dyDescent="0.25">
      <c r="B54" s="66"/>
      <c r="C54" s="67"/>
      <c r="D54" s="67"/>
      <c r="E54" s="192"/>
      <c r="F54" s="193"/>
      <c r="G54" s="192"/>
      <c r="H54" s="192"/>
      <c r="I54" s="194"/>
      <c r="J54" s="195"/>
      <c r="K54" s="16"/>
    </row>
    <row r="55" spans="2:11" ht="12" customHeight="1" x14ac:dyDescent="0.2">
      <c r="B55" s="35" t="s">
        <v>243</v>
      </c>
      <c r="C55" s="10"/>
      <c r="D55" s="11"/>
      <c r="E55" s="11"/>
      <c r="F55" s="3"/>
      <c r="G55" s="12"/>
      <c r="H55" s="10"/>
      <c r="I55" s="167"/>
      <c r="J55" s="167"/>
      <c r="K55" s="11"/>
    </row>
    <row r="56" spans="2:11" ht="12" customHeight="1" x14ac:dyDescent="0.2">
      <c r="B56" s="326"/>
    </row>
    <row r="60" spans="2:11" x14ac:dyDescent="0.2">
      <c r="D60" s="333"/>
      <c r="E60" s="333"/>
      <c r="I60" s="333"/>
      <c r="J60" s="333"/>
    </row>
  </sheetData>
  <mergeCells count="63">
    <mergeCell ref="B2:J2"/>
    <mergeCell ref="B3:J3"/>
    <mergeCell ref="B4:J4"/>
    <mergeCell ref="B5:J5"/>
    <mergeCell ref="B6:C6"/>
    <mergeCell ref="G6:H6"/>
    <mergeCell ref="B7:C7"/>
    <mergeCell ref="G7:H7"/>
    <mergeCell ref="B9:C9"/>
    <mergeCell ref="G9:H9"/>
    <mergeCell ref="B11:C11"/>
    <mergeCell ref="G11:H11"/>
    <mergeCell ref="B12:C12"/>
    <mergeCell ref="G12:H12"/>
    <mergeCell ref="B13:C13"/>
    <mergeCell ref="G13:H13"/>
    <mergeCell ref="B14:C14"/>
    <mergeCell ref="G14:H14"/>
    <mergeCell ref="B23:C23"/>
    <mergeCell ref="G23:H23"/>
    <mergeCell ref="B15:C15"/>
    <mergeCell ref="G15:H15"/>
    <mergeCell ref="B16:C16"/>
    <mergeCell ref="G16:H16"/>
    <mergeCell ref="B17:C17"/>
    <mergeCell ref="G17:H17"/>
    <mergeCell ref="G18:H18"/>
    <mergeCell ref="B19:C19"/>
    <mergeCell ref="G19:H19"/>
    <mergeCell ref="B21:C21"/>
    <mergeCell ref="G21:H21"/>
    <mergeCell ref="B24:C24"/>
    <mergeCell ref="G24:H24"/>
    <mergeCell ref="B25:C25"/>
    <mergeCell ref="G25:H25"/>
    <mergeCell ref="B26:C26"/>
    <mergeCell ref="G26:H26"/>
    <mergeCell ref="G34:H34"/>
    <mergeCell ref="B27:C27"/>
    <mergeCell ref="G27:H27"/>
    <mergeCell ref="B28:C28"/>
    <mergeCell ref="G28:H28"/>
    <mergeCell ref="B29:C29"/>
    <mergeCell ref="G29:H29"/>
    <mergeCell ref="B30:C30"/>
    <mergeCell ref="B31:C31"/>
    <mergeCell ref="G31:H31"/>
    <mergeCell ref="B33:C33"/>
    <mergeCell ref="G33:H33"/>
    <mergeCell ref="G51:H51"/>
    <mergeCell ref="G53:H53"/>
    <mergeCell ref="G49:H49"/>
    <mergeCell ref="B35:C35"/>
    <mergeCell ref="G35:H35"/>
    <mergeCell ref="G36:H36"/>
    <mergeCell ref="G37:H37"/>
    <mergeCell ref="G39:H39"/>
    <mergeCell ref="G40:H40"/>
    <mergeCell ref="G41:H41"/>
    <mergeCell ref="G42:H42"/>
    <mergeCell ref="G44:H44"/>
    <mergeCell ref="G46:H46"/>
    <mergeCell ref="G48:H48"/>
  </mergeCells>
  <printOptions horizontalCentered="1"/>
  <pageMargins left="0.11811023622047245" right="0.11811023622047245" top="0.74803149606299213" bottom="0.74803149606299213" header="0.31496062992125984" footer="0.31496062992125984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  <pageSetUpPr fitToPage="1"/>
  </sheetPr>
  <dimension ref="B1:K61"/>
  <sheetViews>
    <sheetView showGridLines="0" zoomScaleNormal="100" zoomScalePageLayoutView="115" workbookViewId="0">
      <selection activeCell="B2" sqref="B2:J2"/>
    </sheetView>
  </sheetViews>
  <sheetFormatPr baseColWidth="10" defaultColWidth="12.42578125" defaultRowHeight="12" x14ac:dyDescent="0.2"/>
  <cols>
    <col min="1" max="1" width="1.7109375" style="1" customWidth="1"/>
    <col min="2" max="2" width="11.42578125" style="1" customWidth="1"/>
    <col min="3" max="3" width="48.7109375" style="1" customWidth="1"/>
    <col min="4" max="5" width="20.42578125" style="1" bestFit="1" customWidth="1"/>
    <col min="6" max="6" width="2.85546875" style="1" customWidth="1"/>
    <col min="7" max="7" width="11.42578125" style="1" customWidth="1"/>
    <col min="8" max="8" width="62.42578125" style="1" customWidth="1"/>
    <col min="9" max="10" width="20.42578125" style="1" bestFit="1" customWidth="1"/>
    <col min="11" max="11" width="1.7109375" style="1" customWidth="1"/>
    <col min="12" max="16384" width="12.42578125" style="1"/>
  </cols>
  <sheetData>
    <row r="1" spans="2:11" ht="12.75" thickBot="1" x14ac:dyDescent="0.25">
      <c r="D1" s="13"/>
    </row>
    <row r="2" spans="2:11" s="2" customFormat="1" ht="18" x14ac:dyDescent="0.2">
      <c r="B2" s="412" t="s">
        <v>32</v>
      </c>
      <c r="C2" s="413"/>
      <c r="D2" s="413"/>
      <c r="E2" s="413"/>
      <c r="F2" s="413"/>
      <c r="G2" s="413"/>
      <c r="H2" s="413"/>
      <c r="I2" s="413"/>
      <c r="J2" s="414"/>
      <c r="K2" s="1"/>
    </row>
    <row r="3" spans="2:11" s="2" customFormat="1" ht="18" x14ac:dyDescent="0.2">
      <c r="B3" s="415" t="s">
        <v>33</v>
      </c>
      <c r="C3" s="416"/>
      <c r="D3" s="416"/>
      <c r="E3" s="416"/>
      <c r="F3" s="416"/>
      <c r="G3" s="416"/>
      <c r="H3" s="416"/>
      <c r="I3" s="416"/>
      <c r="J3" s="417"/>
      <c r="K3" s="1"/>
    </row>
    <row r="4" spans="2:11" s="2" customFormat="1" ht="18" x14ac:dyDescent="0.2">
      <c r="B4" s="415" t="s">
        <v>264</v>
      </c>
      <c r="C4" s="416"/>
      <c r="D4" s="416"/>
      <c r="E4" s="416"/>
      <c r="F4" s="416"/>
      <c r="G4" s="416"/>
      <c r="H4" s="416"/>
      <c r="I4" s="416"/>
      <c r="J4" s="417"/>
      <c r="K4" s="1"/>
    </row>
    <row r="5" spans="2:11" s="2" customFormat="1" ht="3" customHeight="1" thickBot="1" x14ac:dyDescent="0.25">
      <c r="B5" s="418"/>
      <c r="C5" s="419"/>
      <c r="D5" s="419"/>
      <c r="E5" s="419"/>
      <c r="F5" s="419"/>
      <c r="G5" s="419"/>
      <c r="H5" s="419"/>
      <c r="I5" s="419"/>
      <c r="J5" s="420"/>
      <c r="K5" s="1"/>
    </row>
    <row r="6" spans="2:11" s="103" customFormat="1" ht="15.75" thickBot="1" x14ac:dyDescent="0.25">
      <c r="B6" s="421" t="s">
        <v>161</v>
      </c>
      <c r="C6" s="422"/>
      <c r="D6" s="319">
        <v>2024</v>
      </c>
      <c r="E6" s="319">
        <v>2023</v>
      </c>
      <c r="F6" s="104"/>
      <c r="G6" s="422" t="s">
        <v>161</v>
      </c>
      <c r="H6" s="422"/>
      <c r="I6" s="319">
        <v>2024</v>
      </c>
      <c r="J6" s="335">
        <v>2023</v>
      </c>
    </row>
    <row r="7" spans="2:11" ht="15" x14ac:dyDescent="0.2">
      <c r="B7" s="409" t="s">
        <v>34</v>
      </c>
      <c r="C7" s="410"/>
      <c r="D7" s="273"/>
      <c r="E7" s="274"/>
      <c r="F7" s="275"/>
      <c r="G7" s="411" t="s">
        <v>7</v>
      </c>
      <c r="H7" s="411"/>
      <c r="I7" s="274"/>
      <c r="J7" s="276"/>
    </row>
    <row r="8" spans="2:11" ht="4.5" customHeight="1" x14ac:dyDescent="0.2">
      <c r="B8" s="60"/>
      <c r="C8" s="336"/>
      <c r="D8" s="337"/>
      <c r="E8" s="338"/>
      <c r="F8" s="339"/>
      <c r="G8" s="340"/>
      <c r="H8" s="341"/>
      <c r="I8" s="342"/>
      <c r="J8" s="188"/>
    </row>
    <row r="9" spans="2:11" ht="15" x14ac:dyDescent="0.2">
      <c r="B9" s="404" t="s">
        <v>35</v>
      </c>
      <c r="C9" s="405"/>
      <c r="D9" s="343"/>
      <c r="E9" s="344"/>
      <c r="F9" s="339"/>
      <c r="G9" s="398" t="s">
        <v>36</v>
      </c>
      <c r="H9" s="398"/>
      <c r="I9" s="343"/>
      <c r="J9" s="186"/>
      <c r="K9" s="15"/>
    </row>
    <row r="10" spans="2:11" ht="4.5" customHeight="1" x14ac:dyDescent="0.2">
      <c r="B10" s="61"/>
      <c r="C10" s="345"/>
      <c r="D10" s="337"/>
      <c r="E10" s="338"/>
      <c r="F10" s="339"/>
      <c r="G10" s="346"/>
      <c r="H10" s="347"/>
      <c r="I10" s="338"/>
      <c r="J10" s="189"/>
      <c r="K10" s="4"/>
    </row>
    <row r="11" spans="2:11" ht="14.25" x14ac:dyDescent="0.2">
      <c r="B11" s="407" t="s">
        <v>37</v>
      </c>
      <c r="C11" s="408"/>
      <c r="D11" s="207">
        <v>2386370077.0500002</v>
      </c>
      <c r="E11" s="208">
        <v>1412316125.72</v>
      </c>
      <c r="F11" s="339"/>
      <c r="G11" s="399" t="s">
        <v>38</v>
      </c>
      <c r="H11" s="399"/>
      <c r="I11" s="208">
        <v>389361196.38999999</v>
      </c>
      <c r="J11" s="215">
        <v>391359529.72000003</v>
      </c>
      <c r="K11" s="6"/>
    </row>
    <row r="12" spans="2:11" ht="14.25" x14ac:dyDescent="0.2">
      <c r="B12" s="407" t="s">
        <v>39</v>
      </c>
      <c r="C12" s="408"/>
      <c r="D12" s="207">
        <v>46361758.399999999</v>
      </c>
      <c r="E12" s="208">
        <v>14075850.23</v>
      </c>
      <c r="F12" s="339"/>
      <c r="G12" s="399" t="s">
        <v>40</v>
      </c>
      <c r="H12" s="399"/>
      <c r="I12" s="208">
        <v>0</v>
      </c>
      <c r="J12" s="215">
        <v>0</v>
      </c>
      <c r="K12" s="6"/>
    </row>
    <row r="13" spans="2:11" ht="14.25" x14ac:dyDescent="0.2">
      <c r="B13" s="407" t="s">
        <v>41</v>
      </c>
      <c r="C13" s="408"/>
      <c r="D13" s="207">
        <v>6153252.9199999999</v>
      </c>
      <c r="E13" s="208">
        <v>6153252.9199999999</v>
      </c>
      <c r="F13" s="339"/>
      <c r="G13" s="399" t="s">
        <v>42</v>
      </c>
      <c r="H13" s="399"/>
      <c r="I13" s="208">
        <v>42786111.82</v>
      </c>
      <c r="J13" s="215">
        <v>40642326.640000001</v>
      </c>
      <c r="K13" s="6"/>
    </row>
    <row r="14" spans="2:11" ht="14.25" x14ac:dyDescent="0.2">
      <c r="B14" s="407" t="s">
        <v>43</v>
      </c>
      <c r="C14" s="408"/>
      <c r="D14" s="207">
        <v>0</v>
      </c>
      <c r="E14" s="208">
        <v>0</v>
      </c>
      <c r="F14" s="339"/>
      <c r="G14" s="399" t="s">
        <v>44</v>
      </c>
      <c r="H14" s="399"/>
      <c r="I14" s="208">
        <v>0</v>
      </c>
      <c r="J14" s="215">
        <v>0</v>
      </c>
      <c r="K14" s="6"/>
    </row>
    <row r="15" spans="2:11" ht="14.25" x14ac:dyDescent="0.2">
      <c r="B15" s="407" t="s">
        <v>45</v>
      </c>
      <c r="C15" s="408"/>
      <c r="D15" s="207">
        <v>0</v>
      </c>
      <c r="E15" s="208">
        <v>0</v>
      </c>
      <c r="F15" s="339"/>
      <c r="G15" s="399" t="s">
        <v>46</v>
      </c>
      <c r="H15" s="399"/>
      <c r="I15" s="208">
        <v>0</v>
      </c>
      <c r="J15" s="215">
        <v>0</v>
      </c>
      <c r="K15" s="6"/>
    </row>
    <row r="16" spans="2:11" s="19" customFormat="1" ht="14.25" x14ac:dyDescent="0.25">
      <c r="B16" s="407" t="s">
        <v>47</v>
      </c>
      <c r="C16" s="408"/>
      <c r="D16" s="207">
        <v>-9617060.6600000001</v>
      </c>
      <c r="E16" s="208">
        <v>-9617060.6600000001</v>
      </c>
      <c r="F16" s="348"/>
      <c r="G16" s="406" t="s">
        <v>48</v>
      </c>
      <c r="H16" s="406"/>
      <c r="I16" s="208">
        <v>14532653.76</v>
      </c>
      <c r="J16" s="215">
        <v>13309425.15</v>
      </c>
      <c r="K16" s="18"/>
    </row>
    <row r="17" spans="2:11" ht="14.25" x14ac:dyDescent="0.2">
      <c r="B17" s="407" t="s">
        <v>49</v>
      </c>
      <c r="C17" s="408"/>
      <c r="D17" s="207">
        <v>0</v>
      </c>
      <c r="E17" s="208">
        <v>0</v>
      </c>
      <c r="F17" s="339"/>
      <c r="G17" s="399" t="s">
        <v>50</v>
      </c>
      <c r="H17" s="399"/>
      <c r="I17" s="208">
        <v>22395240.77</v>
      </c>
      <c r="J17" s="215">
        <v>20449293.140000001</v>
      </c>
      <c r="K17" s="6"/>
    </row>
    <row r="18" spans="2:11" ht="14.25" x14ac:dyDescent="0.2">
      <c r="B18" s="62"/>
      <c r="C18" s="349"/>
      <c r="D18" s="207"/>
      <c r="E18" s="208"/>
      <c r="F18" s="339"/>
      <c r="G18" s="399" t="s">
        <v>51</v>
      </c>
      <c r="H18" s="399"/>
      <c r="I18" s="208">
        <v>56167493.299999997</v>
      </c>
      <c r="J18" s="215">
        <v>64946800.07</v>
      </c>
      <c r="K18" s="6"/>
    </row>
    <row r="19" spans="2:11" ht="15" x14ac:dyDescent="0.2">
      <c r="B19" s="404" t="s">
        <v>52</v>
      </c>
      <c r="C19" s="405"/>
      <c r="D19" s="209">
        <v>2429268027.7100005</v>
      </c>
      <c r="E19" s="209">
        <v>1422928168.21</v>
      </c>
      <c r="F19" s="350"/>
      <c r="G19" s="398" t="s">
        <v>53</v>
      </c>
      <c r="H19" s="398"/>
      <c r="I19" s="210">
        <v>525242696.03999996</v>
      </c>
      <c r="J19" s="216">
        <v>530707374.71999997</v>
      </c>
      <c r="K19" s="5"/>
    </row>
    <row r="20" spans="2:11" ht="6" customHeight="1" x14ac:dyDescent="0.2">
      <c r="B20" s="60"/>
      <c r="C20" s="351"/>
      <c r="D20" s="209"/>
      <c r="E20" s="210"/>
      <c r="F20" s="350"/>
      <c r="G20" s="342"/>
      <c r="H20" s="342"/>
      <c r="I20" s="217"/>
      <c r="J20" s="218"/>
    </row>
    <row r="21" spans="2:11" ht="15" x14ac:dyDescent="0.2">
      <c r="B21" s="404" t="s">
        <v>54</v>
      </c>
      <c r="C21" s="405"/>
      <c r="D21" s="63"/>
      <c r="E21" s="211"/>
      <c r="F21" s="339"/>
      <c r="G21" s="398" t="s">
        <v>55</v>
      </c>
      <c r="H21" s="398"/>
      <c r="I21" s="211"/>
      <c r="J21" s="197"/>
      <c r="K21" s="9"/>
    </row>
    <row r="22" spans="2:11" ht="6" customHeight="1" x14ac:dyDescent="0.2">
      <c r="B22" s="62"/>
      <c r="C22" s="352"/>
      <c r="D22" s="63"/>
      <c r="E22" s="211"/>
      <c r="F22" s="339"/>
      <c r="G22" s="353"/>
      <c r="H22" s="354"/>
      <c r="I22" s="211"/>
      <c r="J22" s="197"/>
      <c r="K22" s="7"/>
    </row>
    <row r="23" spans="2:11" ht="14.25" x14ac:dyDescent="0.2">
      <c r="B23" s="402" t="s">
        <v>56</v>
      </c>
      <c r="C23" s="403"/>
      <c r="D23" s="207">
        <v>205684116.41</v>
      </c>
      <c r="E23" s="208">
        <v>144398205.91999999</v>
      </c>
      <c r="F23" s="339"/>
      <c r="G23" s="399" t="s">
        <v>57</v>
      </c>
      <c r="H23" s="399"/>
      <c r="I23" s="208">
        <v>0</v>
      </c>
      <c r="J23" s="215">
        <v>0</v>
      </c>
      <c r="K23" s="6"/>
    </row>
    <row r="24" spans="2:11" ht="14.25" x14ac:dyDescent="0.2">
      <c r="B24" s="402" t="s">
        <v>58</v>
      </c>
      <c r="C24" s="403"/>
      <c r="D24" s="207">
        <v>0</v>
      </c>
      <c r="E24" s="208">
        <v>0</v>
      </c>
      <c r="F24" s="339"/>
      <c r="G24" s="399" t="s">
        <v>59</v>
      </c>
      <c r="H24" s="399"/>
      <c r="I24" s="208">
        <v>0</v>
      </c>
      <c r="J24" s="215">
        <v>0</v>
      </c>
      <c r="K24" s="6"/>
    </row>
    <row r="25" spans="2:11" ht="14.25" x14ac:dyDescent="0.2">
      <c r="B25" s="402" t="s">
        <v>60</v>
      </c>
      <c r="C25" s="403"/>
      <c r="D25" s="207">
        <v>20064805596.549999</v>
      </c>
      <c r="E25" s="208">
        <v>19661076176.200001</v>
      </c>
      <c r="F25" s="339"/>
      <c r="G25" s="406" t="s">
        <v>61</v>
      </c>
      <c r="H25" s="406"/>
      <c r="I25" s="208">
        <v>1515602083.3900001</v>
      </c>
      <c r="J25" s="215">
        <v>1530532999.1500001</v>
      </c>
      <c r="K25" s="6"/>
    </row>
    <row r="26" spans="2:11" ht="14.25" x14ac:dyDescent="0.2">
      <c r="B26" s="402" t="s">
        <v>62</v>
      </c>
      <c r="C26" s="403"/>
      <c r="D26" s="207">
        <v>2894890091.4200001</v>
      </c>
      <c r="E26" s="208">
        <v>2865892751.8400002</v>
      </c>
      <c r="F26" s="339"/>
      <c r="G26" s="399" t="s">
        <v>63</v>
      </c>
      <c r="H26" s="399"/>
      <c r="I26" s="208">
        <v>0</v>
      </c>
      <c r="J26" s="215">
        <v>0</v>
      </c>
      <c r="K26" s="6"/>
    </row>
    <row r="27" spans="2:11" ht="14.25" x14ac:dyDescent="0.2">
      <c r="B27" s="402" t="s">
        <v>64</v>
      </c>
      <c r="C27" s="403"/>
      <c r="D27" s="207">
        <v>116552112.95</v>
      </c>
      <c r="E27" s="208">
        <v>109808923.40000001</v>
      </c>
      <c r="F27" s="339"/>
      <c r="G27" s="399" t="s">
        <v>65</v>
      </c>
      <c r="H27" s="399"/>
      <c r="I27" s="208">
        <v>7860583.6200000001</v>
      </c>
      <c r="J27" s="215">
        <v>7860583.6200000001</v>
      </c>
      <c r="K27" s="6"/>
    </row>
    <row r="28" spans="2:11" ht="14.25" x14ac:dyDescent="0.2">
      <c r="B28" s="402" t="s">
        <v>66</v>
      </c>
      <c r="C28" s="403"/>
      <c r="D28" s="207">
        <v>-2277513701.8200002</v>
      </c>
      <c r="E28" s="208">
        <v>-2205625216.29</v>
      </c>
      <c r="F28" s="339"/>
      <c r="G28" s="399" t="s">
        <v>67</v>
      </c>
      <c r="H28" s="399"/>
      <c r="I28" s="208">
        <v>0</v>
      </c>
      <c r="J28" s="215">
        <v>0</v>
      </c>
      <c r="K28" s="6"/>
    </row>
    <row r="29" spans="2:11" ht="15" x14ac:dyDescent="0.2">
      <c r="B29" s="402" t="s">
        <v>68</v>
      </c>
      <c r="C29" s="403"/>
      <c r="D29" s="207">
        <v>210681621.19999999</v>
      </c>
      <c r="E29" s="208">
        <v>201109513.41</v>
      </c>
      <c r="F29" s="339"/>
      <c r="G29" s="398" t="s">
        <v>69</v>
      </c>
      <c r="H29" s="398"/>
      <c r="I29" s="210">
        <v>1523462667.01</v>
      </c>
      <c r="J29" s="216">
        <v>1538393582.77</v>
      </c>
      <c r="K29" s="5"/>
    </row>
    <row r="30" spans="2:11" ht="14.25" x14ac:dyDescent="0.2">
      <c r="B30" s="402" t="s">
        <v>70</v>
      </c>
      <c r="C30" s="403"/>
      <c r="D30" s="207">
        <v>0</v>
      </c>
      <c r="E30" s="208">
        <v>0</v>
      </c>
      <c r="F30" s="339"/>
      <c r="G30" s="342"/>
      <c r="H30" s="342"/>
      <c r="I30" s="217"/>
      <c r="J30" s="218"/>
    </row>
    <row r="31" spans="2:11" ht="15" x14ac:dyDescent="0.2">
      <c r="B31" s="402" t="s">
        <v>71</v>
      </c>
      <c r="C31" s="403"/>
      <c r="D31" s="207">
        <v>4665882461.6000004</v>
      </c>
      <c r="E31" s="208">
        <v>4665882461.6000004</v>
      </c>
      <c r="F31" s="339"/>
      <c r="G31" s="398" t="s">
        <v>72</v>
      </c>
      <c r="H31" s="398"/>
      <c r="I31" s="210">
        <v>2048705363.05</v>
      </c>
      <c r="J31" s="216">
        <v>2069100957.49</v>
      </c>
      <c r="K31" s="5"/>
    </row>
    <row r="32" spans="2:11" ht="7.5" customHeight="1" x14ac:dyDescent="0.2">
      <c r="B32" s="64"/>
      <c r="C32" s="355"/>
      <c r="D32" s="212"/>
      <c r="E32" s="213"/>
      <c r="F32" s="339"/>
      <c r="G32" s="342"/>
      <c r="H32" s="342"/>
      <c r="I32" s="217"/>
      <c r="J32" s="218"/>
    </row>
    <row r="33" spans="2:11" ht="15" x14ac:dyDescent="0.2">
      <c r="B33" s="404" t="s">
        <v>204</v>
      </c>
      <c r="C33" s="405"/>
      <c r="D33" s="214">
        <v>25880982298.309998</v>
      </c>
      <c r="E33" s="214">
        <v>25442542816.080002</v>
      </c>
      <c r="F33" s="350"/>
      <c r="G33" s="398" t="s">
        <v>11</v>
      </c>
      <c r="H33" s="398"/>
      <c r="I33" s="210"/>
      <c r="J33" s="216"/>
      <c r="K33" s="8"/>
    </row>
    <row r="34" spans="2:11" ht="15" x14ac:dyDescent="0.2">
      <c r="B34" s="64"/>
      <c r="C34" s="356"/>
      <c r="D34" s="212"/>
      <c r="E34" s="213"/>
      <c r="F34" s="339"/>
      <c r="G34" s="398" t="s">
        <v>73</v>
      </c>
      <c r="H34" s="398"/>
      <c r="I34" s="219">
        <v>8353049.5999999996</v>
      </c>
      <c r="J34" s="216">
        <v>0</v>
      </c>
      <c r="K34" s="5"/>
    </row>
    <row r="35" spans="2:11" ht="15" x14ac:dyDescent="0.2">
      <c r="B35" s="400" t="s">
        <v>74</v>
      </c>
      <c r="C35" s="401"/>
      <c r="D35" s="214">
        <v>28310250326.019997</v>
      </c>
      <c r="E35" s="214">
        <v>26865470984.290001</v>
      </c>
      <c r="F35" s="339"/>
      <c r="G35" s="399" t="s">
        <v>75</v>
      </c>
      <c r="H35" s="399"/>
      <c r="I35" s="208">
        <v>0</v>
      </c>
      <c r="J35" s="215">
        <v>0</v>
      </c>
      <c r="K35" s="6"/>
    </row>
    <row r="36" spans="2:11" ht="14.25" x14ac:dyDescent="0.2">
      <c r="B36" s="62"/>
      <c r="C36" s="352"/>
      <c r="D36" s="63"/>
      <c r="E36" s="190"/>
      <c r="F36" s="339"/>
      <c r="G36" s="399" t="s">
        <v>76</v>
      </c>
      <c r="H36" s="399"/>
      <c r="I36" s="208">
        <v>8353049.5999999996</v>
      </c>
      <c r="J36" s="215">
        <v>0</v>
      </c>
      <c r="K36" s="6"/>
    </row>
    <row r="37" spans="2:11" ht="14.25" x14ac:dyDescent="0.2">
      <c r="B37" s="62"/>
      <c r="C37" s="352"/>
      <c r="D37" s="65"/>
      <c r="E37" s="191"/>
      <c r="F37" s="339"/>
      <c r="G37" s="399" t="s">
        <v>77</v>
      </c>
      <c r="H37" s="399"/>
      <c r="I37" s="208">
        <v>0</v>
      </c>
      <c r="J37" s="215">
        <v>0</v>
      </c>
      <c r="K37" s="6"/>
    </row>
    <row r="38" spans="2:11" ht="4.5" customHeight="1" x14ac:dyDescent="0.2">
      <c r="B38" s="62"/>
      <c r="C38" s="352"/>
      <c r="D38" s="65"/>
      <c r="E38" s="191"/>
      <c r="F38" s="339"/>
      <c r="G38" s="342"/>
      <c r="H38" s="342"/>
      <c r="I38" s="217"/>
      <c r="J38" s="215"/>
    </row>
    <row r="39" spans="2:11" ht="15" x14ac:dyDescent="0.2">
      <c r="B39" s="62"/>
      <c r="C39" s="357"/>
      <c r="D39" s="357"/>
      <c r="E39" s="191"/>
      <c r="F39" s="339"/>
      <c r="G39" s="398" t="s">
        <v>78</v>
      </c>
      <c r="H39" s="398"/>
      <c r="I39" s="210">
        <v>26253191913.369999</v>
      </c>
      <c r="J39" s="216">
        <v>24796370026.799999</v>
      </c>
      <c r="K39" s="5"/>
    </row>
    <row r="40" spans="2:11" ht="14.25" x14ac:dyDescent="0.2">
      <c r="B40" s="62"/>
      <c r="C40" s="357"/>
      <c r="D40" s="357"/>
      <c r="E40" s="191"/>
      <c r="F40" s="339"/>
      <c r="G40" s="399" t="s">
        <v>79</v>
      </c>
      <c r="H40" s="399"/>
      <c r="I40" s="208">
        <v>1728877793.2600002</v>
      </c>
      <c r="J40" s="215">
        <v>1627987062.1499996</v>
      </c>
      <c r="K40" s="6"/>
    </row>
    <row r="41" spans="2:11" ht="14.25" x14ac:dyDescent="0.2">
      <c r="B41" s="62"/>
      <c r="C41" s="357"/>
      <c r="D41" s="357"/>
      <c r="E41" s="191"/>
      <c r="F41" s="339"/>
      <c r="G41" s="399" t="s">
        <v>80</v>
      </c>
      <c r="H41" s="399"/>
      <c r="I41" s="208">
        <v>4882930643.7399998</v>
      </c>
      <c r="J41" s="215">
        <v>3523172960.1399999</v>
      </c>
      <c r="K41" s="6"/>
    </row>
    <row r="42" spans="2:11" ht="14.25" x14ac:dyDescent="0.2">
      <c r="B42" s="62"/>
      <c r="C42" s="357"/>
      <c r="D42" s="357"/>
      <c r="E42" s="191"/>
      <c r="F42" s="339"/>
      <c r="G42" s="399" t="s">
        <v>81</v>
      </c>
      <c r="H42" s="399"/>
      <c r="I42" s="208">
        <v>11164141474.6</v>
      </c>
      <c r="J42" s="215">
        <v>11164141474.6</v>
      </c>
      <c r="K42" s="6"/>
    </row>
    <row r="43" spans="2:11" ht="14.25" x14ac:dyDescent="0.2">
      <c r="B43" s="62"/>
      <c r="C43" s="357"/>
      <c r="D43" s="357"/>
      <c r="E43" s="191"/>
      <c r="F43" s="339"/>
      <c r="G43" s="354" t="s">
        <v>82</v>
      </c>
      <c r="H43" s="354"/>
      <c r="I43" s="208">
        <v>0</v>
      </c>
      <c r="J43" s="215">
        <v>0</v>
      </c>
      <c r="K43" s="6"/>
    </row>
    <row r="44" spans="2:11" ht="14.25" x14ac:dyDescent="0.2">
      <c r="B44" s="62"/>
      <c r="C44" s="357"/>
      <c r="D44" s="357"/>
      <c r="E44" s="191"/>
      <c r="F44" s="339"/>
      <c r="G44" s="399" t="s">
        <v>83</v>
      </c>
      <c r="H44" s="399"/>
      <c r="I44" s="208">
        <v>8477242001.7700005</v>
      </c>
      <c r="J44" s="215">
        <v>8481068529.9099998</v>
      </c>
      <c r="K44" s="6"/>
    </row>
    <row r="45" spans="2:11" ht="4.5" customHeight="1" x14ac:dyDescent="0.2">
      <c r="B45" s="62"/>
      <c r="C45" s="352"/>
      <c r="D45" s="65"/>
      <c r="E45" s="191"/>
      <c r="F45" s="339"/>
      <c r="G45" s="353"/>
      <c r="H45" s="358"/>
      <c r="I45" s="211"/>
      <c r="J45" s="215"/>
      <c r="K45" s="7"/>
    </row>
    <row r="46" spans="2:11" ht="15" x14ac:dyDescent="0.2">
      <c r="B46" s="62"/>
      <c r="C46" s="352"/>
      <c r="D46" s="65"/>
      <c r="E46" s="191"/>
      <c r="F46" s="339"/>
      <c r="G46" s="398" t="s">
        <v>84</v>
      </c>
      <c r="H46" s="398"/>
      <c r="I46" s="210">
        <v>0</v>
      </c>
      <c r="J46" s="216">
        <v>0</v>
      </c>
      <c r="K46" s="5"/>
    </row>
    <row r="47" spans="2:11" ht="4.5" customHeight="1" x14ac:dyDescent="0.2">
      <c r="B47" s="62"/>
      <c r="C47" s="352"/>
      <c r="D47" s="65"/>
      <c r="E47" s="191"/>
      <c r="F47" s="339"/>
      <c r="G47" s="353"/>
      <c r="H47" s="358"/>
      <c r="I47" s="208"/>
      <c r="J47" s="197"/>
      <c r="K47" s="7"/>
    </row>
    <row r="48" spans="2:11" ht="14.25" x14ac:dyDescent="0.2">
      <c r="B48" s="62"/>
      <c r="C48" s="352"/>
      <c r="D48" s="65"/>
      <c r="E48" s="191"/>
      <c r="F48" s="339"/>
      <c r="G48" s="399" t="s">
        <v>85</v>
      </c>
      <c r="H48" s="399"/>
      <c r="I48" s="208">
        <v>0</v>
      </c>
      <c r="J48" s="215">
        <v>0</v>
      </c>
      <c r="K48" s="6"/>
    </row>
    <row r="49" spans="2:11" ht="14.25" x14ac:dyDescent="0.2">
      <c r="B49" s="62"/>
      <c r="C49" s="352"/>
      <c r="D49" s="65"/>
      <c r="E49" s="191"/>
      <c r="F49" s="339"/>
      <c r="G49" s="399" t="s">
        <v>86</v>
      </c>
      <c r="H49" s="399"/>
      <c r="I49" s="208">
        <v>0</v>
      </c>
      <c r="J49" s="215">
        <v>0</v>
      </c>
      <c r="K49" s="6"/>
    </row>
    <row r="50" spans="2:11" ht="4.5" customHeight="1" x14ac:dyDescent="0.2">
      <c r="B50" s="62"/>
      <c r="C50" s="352"/>
      <c r="D50" s="65"/>
      <c r="E50" s="191"/>
      <c r="F50" s="339"/>
      <c r="G50" s="353"/>
      <c r="H50" s="359"/>
      <c r="I50" s="211"/>
      <c r="J50" s="197"/>
      <c r="K50" s="7"/>
    </row>
    <row r="51" spans="2:11" ht="15" x14ac:dyDescent="0.2">
      <c r="B51" s="62"/>
      <c r="C51" s="352"/>
      <c r="D51" s="65"/>
      <c r="E51" s="191"/>
      <c r="F51" s="339"/>
      <c r="G51" s="398" t="s">
        <v>87</v>
      </c>
      <c r="H51" s="398"/>
      <c r="I51" s="210">
        <v>26261544962.969997</v>
      </c>
      <c r="J51" s="216">
        <v>24796370026.799999</v>
      </c>
      <c r="K51" s="5"/>
    </row>
    <row r="52" spans="2:11" ht="4.5" customHeight="1" x14ac:dyDescent="0.2">
      <c r="B52" s="62"/>
      <c r="C52" s="352"/>
      <c r="D52" s="65"/>
      <c r="E52" s="191"/>
      <c r="F52" s="339"/>
      <c r="G52" s="353"/>
      <c r="H52" s="358"/>
      <c r="I52" s="211"/>
      <c r="J52" s="197"/>
      <c r="K52" s="7"/>
    </row>
    <row r="53" spans="2:11" ht="15" x14ac:dyDescent="0.2">
      <c r="B53" s="62"/>
      <c r="C53" s="352"/>
      <c r="D53" s="65"/>
      <c r="E53" s="191"/>
      <c r="F53" s="339"/>
      <c r="G53" s="398" t="s">
        <v>88</v>
      </c>
      <c r="H53" s="398"/>
      <c r="I53" s="210">
        <v>28310250326.019997</v>
      </c>
      <c r="J53" s="216">
        <v>26865470984.290001</v>
      </c>
      <c r="K53" s="5"/>
    </row>
    <row r="54" spans="2:11" ht="4.5" customHeight="1" thickBot="1" x14ac:dyDescent="0.25">
      <c r="B54" s="66"/>
      <c r="C54" s="67"/>
      <c r="D54" s="67"/>
      <c r="E54" s="192"/>
      <c r="F54" s="193"/>
      <c r="G54" s="192"/>
      <c r="H54" s="192"/>
      <c r="I54" s="194"/>
      <c r="J54" s="195"/>
      <c r="K54" s="16"/>
    </row>
    <row r="55" spans="2:11" ht="12" customHeight="1" x14ac:dyDescent="0.2">
      <c r="B55" s="35" t="s">
        <v>243</v>
      </c>
      <c r="C55" s="10"/>
      <c r="D55" s="11"/>
      <c r="E55" s="11"/>
      <c r="F55" s="3"/>
      <c r="G55" s="12"/>
      <c r="H55" s="10"/>
      <c r="I55" s="167"/>
      <c r="J55" s="167"/>
      <c r="K55" s="11"/>
    </row>
    <row r="56" spans="2:11" ht="12" customHeight="1" x14ac:dyDescent="0.2">
      <c r="B56" s="326"/>
    </row>
    <row r="58" spans="2:11" x14ac:dyDescent="0.2">
      <c r="G58" s="423"/>
      <c r="H58" s="423"/>
      <c r="I58" s="24"/>
    </row>
    <row r="59" spans="2:11" x14ac:dyDescent="0.2">
      <c r="D59" s="278"/>
      <c r="E59" s="278"/>
      <c r="G59" s="423"/>
      <c r="H59" s="423"/>
      <c r="I59" s="278"/>
      <c r="J59" s="278"/>
    </row>
    <row r="60" spans="2:11" x14ac:dyDescent="0.2">
      <c r="D60" s="278"/>
      <c r="E60" s="278"/>
      <c r="G60" s="14"/>
      <c r="H60" s="14"/>
      <c r="I60" s="24"/>
    </row>
    <row r="61" spans="2:11" x14ac:dyDescent="0.2">
      <c r="G61" s="423"/>
      <c r="H61" s="423"/>
      <c r="I61" s="24"/>
    </row>
  </sheetData>
  <mergeCells count="66">
    <mergeCell ref="G59:H59"/>
    <mergeCell ref="G61:H61"/>
    <mergeCell ref="G49:H49"/>
    <mergeCell ref="G51:H51"/>
    <mergeCell ref="G53:H53"/>
    <mergeCell ref="G58:H58"/>
    <mergeCell ref="G48:H48"/>
    <mergeCell ref="G34:H34"/>
    <mergeCell ref="B35:C35"/>
    <mergeCell ref="G35:H35"/>
    <mergeCell ref="G36:H36"/>
    <mergeCell ref="G37:H37"/>
    <mergeCell ref="G39:H39"/>
    <mergeCell ref="G40:H40"/>
    <mergeCell ref="G41:H41"/>
    <mergeCell ref="G42:H42"/>
    <mergeCell ref="G44:H44"/>
    <mergeCell ref="G46:H46"/>
    <mergeCell ref="B33:C33"/>
    <mergeCell ref="G33:H33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B31:C31"/>
    <mergeCell ref="G31:H31"/>
    <mergeCell ref="B23:C23"/>
    <mergeCell ref="G23:H23"/>
    <mergeCell ref="B24:C24"/>
    <mergeCell ref="G24:H24"/>
    <mergeCell ref="B25:C25"/>
    <mergeCell ref="G25:H25"/>
    <mergeCell ref="B21:C21"/>
    <mergeCell ref="G21:H21"/>
    <mergeCell ref="B14:C14"/>
    <mergeCell ref="G14:H14"/>
    <mergeCell ref="B15:C15"/>
    <mergeCell ref="G15:H15"/>
    <mergeCell ref="B16:C16"/>
    <mergeCell ref="G16:H16"/>
    <mergeCell ref="B17:C17"/>
    <mergeCell ref="G17:H17"/>
    <mergeCell ref="G18:H18"/>
    <mergeCell ref="B19:C19"/>
    <mergeCell ref="G19:H19"/>
    <mergeCell ref="B11:C11"/>
    <mergeCell ref="G11:H11"/>
    <mergeCell ref="B12:C12"/>
    <mergeCell ref="G12:H12"/>
    <mergeCell ref="B13:C13"/>
    <mergeCell ref="G13:H13"/>
    <mergeCell ref="B9:C9"/>
    <mergeCell ref="G9:H9"/>
    <mergeCell ref="B2:J2"/>
    <mergeCell ref="B3:J3"/>
    <mergeCell ref="B4:J4"/>
    <mergeCell ref="B7:C7"/>
    <mergeCell ref="G7:H7"/>
    <mergeCell ref="B6:C6"/>
    <mergeCell ref="G6:H6"/>
    <mergeCell ref="B5:J5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72"/>
  <sheetViews>
    <sheetView showGridLines="0" zoomScale="115" zoomScaleNormal="115" zoomScalePageLayoutView="115" workbookViewId="0">
      <selection activeCell="C2" sqref="C2:H2"/>
    </sheetView>
  </sheetViews>
  <sheetFormatPr baseColWidth="10" defaultColWidth="11.42578125" defaultRowHeight="12" x14ac:dyDescent="0.2"/>
  <cols>
    <col min="1" max="1" width="1.7109375" style="327" customWidth="1"/>
    <col min="2" max="2" width="0.140625" style="1" customWidth="1"/>
    <col min="3" max="3" width="13.42578125" style="1" customWidth="1"/>
    <col min="4" max="4" width="49.42578125" style="1" customWidth="1"/>
    <col min="5" max="5" width="13.42578125" style="1" customWidth="1"/>
    <col min="6" max="6" width="5.140625" style="1" customWidth="1"/>
    <col min="7" max="8" width="20" style="1" bestFit="1" customWidth="1"/>
    <col min="9" max="9" width="1.7109375" style="1" customWidth="1"/>
    <col min="10" max="16384" width="11.42578125" style="1"/>
  </cols>
  <sheetData>
    <row r="1" spans="1:8" ht="12.75" thickBot="1" x14ac:dyDescent="0.25"/>
    <row r="2" spans="1:8" ht="18" x14ac:dyDescent="0.25">
      <c r="C2" s="430" t="s">
        <v>32</v>
      </c>
      <c r="D2" s="431"/>
      <c r="E2" s="431"/>
      <c r="F2" s="431"/>
      <c r="G2" s="431"/>
      <c r="H2" s="432"/>
    </row>
    <row r="3" spans="1:8" ht="18" x14ac:dyDescent="0.25">
      <c r="C3" s="433" t="s">
        <v>114</v>
      </c>
      <c r="D3" s="434"/>
      <c r="E3" s="434"/>
      <c r="F3" s="434"/>
      <c r="G3" s="434"/>
      <c r="H3" s="435"/>
    </row>
    <row r="4" spans="1:8" ht="18" x14ac:dyDescent="0.25">
      <c r="C4" s="433" t="s">
        <v>261</v>
      </c>
      <c r="D4" s="434"/>
      <c r="E4" s="434"/>
      <c r="F4" s="434"/>
      <c r="G4" s="434"/>
      <c r="H4" s="435"/>
    </row>
    <row r="5" spans="1:8" ht="6" customHeight="1" thickBot="1" x14ac:dyDescent="0.3">
      <c r="C5" s="436"/>
      <c r="D5" s="437"/>
      <c r="E5" s="437"/>
      <c r="F5" s="437"/>
      <c r="G5" s="437"/>
      <c r="H5" s="438"/>
    </row>
    <row r="6" spans="1:8" ht="13.5" thickBot="1" x14ac:dyDescent="0.25">
      <c r="C6" s="439" t="s">
        <v>161</v>
      </c>
      <c r="D6" s="440"/>
      <c r="E6" s="440"/>
      <c r="F6" s="105"/>
      <c r="G6" s="317">
        <v>2024</v>
      </c>
      <c r="H6" s="106">
        <v>2023</v>
      </c>
    </row>
    <row r="7" spans="1:8" ht="7.5" customHeight="1" x14ac:dyDescent="0.2">
      <c r="C7" s="283"/>
      <c r="D7" s="360"/>
      <c r="E7" s="360"/>
      <c r="F7" s="102"/>
      <c r="G7" s="360"/>
      <c r="H7" s="284"/>
    </row>
    <row r="8" spans="1:8" ht="15" x14ac:dyDescent="0.2">
      <c r="C8" s="426" t="s">
        <v>13</v>
      </c>
      <c r="D8" s="427"/>
      <c r="E8" s="427"/>
      <c r="F8" s="427"/>
      <c r="G8" s="361"/>
      <c r="H8" s="186"/>
    </row>
    <row r="9" spans="1:8" s="19" customFormat="1" ht="15" x14ac:dyDescent="0.2">
      <c r="A9" s="327"/>
      <c r="C9" s="426" t="s">
        <v>115</v>
      </c>
      <c r="D9" s="427"/>
      <c r="E9" s="427"/>
      <c r="F9" s="427"/>
      <c r="G9" s="220">
        <v>1982957105.8099999</v>
      </c>
      <c r="H9" s="221">
        <v>1921586361.99</v>
      </c>
    </row>
    <row r="10" spans="1:8" ht="14.25" x14ac:dyDescent="0.2">
      <c r="C10" s="318"/>
      <c r="D10" s="425" t="s">
        <v>116</v>
      </c>
      <c r="E10" s="425"/>
      <c r="F10" s="425"/>
      <c r="G10" s="222">
        <v>1595648289.3599999</v>
      </c>
      <c r="H10" s="223">
        <v>1533549288.74</v>
      </c>
    </row>
    <row r="11" spans="1:8" ht="14.25" x14ac:dyDescent="0.2">
      <c r="C11" s="318"/>
      <c r="D11" s="425" t="s">
        <v>117</v>
      </c>
      <c r="E11" s="425"/>
      <c r="F11" s="425"/>
      <c r="G11" s="224">
        <v>0</v>
      </c>
      <c r="H11" s="223">
        <v>0</v>
      </c>
    </row>
    <row r="12" spans="1:8" ht="14.25" x14ac:dyDescent="0.2">
      <c r="C12" s="318"/>
      <c r="D12" s="425" t="s">
        <v>118</v>
      </c>
      <c r="E12" s="425"/>
      <c r="F12" s="425"/>
      <c r="G12" s="224">
        <v>0</v>
      </c>
      <c r="H12" s="223">
        <v>0</v>
      </c>
    </row>
    <row r="13" spans="1:8" ht="14.25" x14ac:dyDescent="0.2">
      <c r="C13" s="318"/>
      <c r="D13" s="425" t="s">
        <v>119</v>
      </c>
      <c r="E13" s="425"/>
      <c r="F13" s="425"/>
      <c r="G13" s="224">
        <v>169571623.91999999</v>
      </c>
      <c r="H13" s="223">
        <v>152543565.77000001</v>
      </c>
    </row>
    <row r="14" spans="1:8" ht="14.25" x14ac:dyDescent="0.2">
      <c r="C14" s="318"/>
      <c r="D14" s="425" t="s">
        <v>195</v>
      </c>
      <c r="E14" s="425"/>
      <c r="F14" s="425"/>
      <c r="G14" s="224">
        <v>115837979.19</v>
      </c>
      <c r="H14" s="223">
        <v>115713398.64</v>
      </c>
    </row>
    <row r="15" spans="1:8" ht="14.25" x14ac:dyDescent="0.2">
      <c r="C15" s="318"/>
      <c r="D15" s="425" t="s">
        <v>196</v>
      </c>
      <c r="E15" s="425"/>
      <c r="F15" s="425"/>
      <c r="G15" s="224">
        <v>101899213.34</v>
      </c>
      <c r="H15" s="223">
        <v>119780108.84</v>
      </c>
    </row>
    <row r="16" spans="1:8" ht="14.25" x14ac:dyDescent="0.2">
      <c r="C16" s="318"/>
      <c r="D16" s="425" t="s">
        <v>206</v>
      </c>
      <c r="E16" s="425"/>
      <c r="F16" s="425"/>
      <c r="G16" s="224">
        <v>0</v>
      </c>
      <c r="H16" s="223">
        <v>0</v>
      </c>
    </row>
    <row r="17" spans="1:8" ht="6" customHeight="1" x14ac:dyDescent="0.2">
      <c r="C17" s="318"/>
      <c r="D17" s="425"/>
      <c r="E17" s="425"/>
      <c r="F17" s="425"/>
      <c r="G17" s="224"/>
      <c r="H17" s="223"/>
    </row>
    <row r="18" spans="1:8" ht="42.95" customHeight="1" x14ac:dyDescent="0.2">
      <c r="C18" s="426" t="s">
        <v>207</v>
      </c>
      <c r="D18" s="427"/>
      <c r="E18" s="427"/>
      <c r="F18" s="427"/>
      <c r="G18" s="225">
        <v>2265641646.25</v>
      </c>
      <c r="H18" s="226">
        <v>1811909092.99</v>
      </c>
    </row>
    <row r="19" spans="1:8" ht="33" customHeight="1" x14ac:dyDescent="0.2">
      <c r="A19" s="328"/>
      <c r="C19" s="318"/>
      <c r="D19" s="425" t="s">
        <v>208</v>
      </c>
      <c r="E19" s="425"/>
      <c r="F19" s="425"/>
      <c r="G19" s="224">
        <v>1923705875.5999999</v>
      </c>
      <c r="H19" s="227">
        <v>1682051121.1600001</v>
      </c>
    </row>
    <row r="20" spans="1:8" ht="27" customHeight="1" x14ac:dyDescent="0.2">
      <c r="A20" s="328"/>
      <c r="C20" s="318"/>
      <c r="D20" s="425" t="s">
        <v>209</v>
      </c>
      <c r="E20" s="425"/>
      <c r="F20" s="425"/>
      <c r="G20" s="224">
        <v>341935770.64999998</v>
      </c>
      <c r="H20" s="227">
        <v>129857971.83</v>
      </c>
    </row>
    <row r="21" spans="1:8" s="19" customFormat="1" ht="15" x14ac:dyDescent="0.2">
      <c r="A21" s="327"/>
      <c r="C21" s="426" t="s">
        <v>121</v>
      </c>
      <c r="D21" s="427"/>
      <c r="E21" s="427"/>
      <c r="F21" s="427"/>
      <c r="G21" s="220">
        <v>47676.49</v>
      </c>
      <c r="H21" s="221">
        <v>13288.82</v>
      </c>
    </row>
    <row r="22" spans="1:8" ht="12.75" customHeight="1" x14ac:dyDescent="0.2">
      <c r="A22" s="328"/>
      <c r="B22" s="94"/>
      <c r="C22" s="318"/>
      <c r="D22" s="425" t="s">
        <v>122</v>
      </c>
      <c r="E22" s="425"/>
      <c r="F22" s="425"/>
      <c r="G22" s="224">
        <v>0</v>
      </c>
      <c r="H22" s="223">
        <v>0</v>
      </c>
    </row>
    <row r="23" spans="1:8" ht="14.25" x14ac:dyDescent="0.2">
      <c r="A23" s="328"/>
      <c r="C23" s="318"/>
      <c r="D23" s="425" t="s">
        <v>123</v>
      </c>
      <c r="E23" s="425"/>
      <c r="F23" s="425"/>
      <c r="G23" s="224">
        <v>0</v>
      </c>
      <c r="H23" s="223">
        <v>0</v>
      </c>
    </row>
    <row r="24" spans="1:8" ht="28.5" customHeight="1" x14ac:dyDescent="0.2">
      <c r="A24" s="328"/>
      <c r="C24" s="318"/>
      <c r="D24" s="425" t="s">
        <v>124</v>
      </c>
      <c r="E24" s="425"/>
      <c r="F24" s="425"/>
      <c r="G24" s="224">
        <v>0</v>
      </c>
      <c r="H24" s="223">
        <v>0</v>
      </c>
    </row>
    <row r="25" spans="1:8" ht="14.25" x14ac:dyDescent="0.2">
      <c r="A25" s="328"/>
      <c r="C25" s="318"/>
      <c r="D25" s="425" t="s">
        <v>125</v>
      </c>
      <c r="E25" s="425"/>
      <c r="F25" s="425"/>
      <c r="G25" s="224">
        <v>0</v>
      </c>
      <c r="H25" s="223">
        <v>0</v>
      </c>
    </row>
    <row r="26" spans="1:8" ht="14.25" x14ac:dyDescent="0.2">
      <c r="A26" s="328"/>
      <c r="C26" s="318"/>
      <c r="D26" s="425" t="s">
        <v>126</v>
      </c>
      <c r="E26" s="425"/>
      <c r="F26" s="425"/>
      <c r="G26" s="224">
        <v>47676.49</v>
      </c>
      <c r="H26" s="223">
        <v>13288.82</v>
      </c>
    </row>
    <row r="27" spans="1:8" ht="6.75" customHeight="1" x14ac:dyDescent="0.2">
      <c r="C27" s="318"/>
      <c r="D27" s="362"/>
      <c r="E27" s="362"/>
      <c r="F27" s="362"/>
      <c r="G27" s="224"/>
      <c r="H27" s="223"/>
    </row>
    <row r="28" spans="1:8" s="19" customFormat="1" ht="15" x14ac:dyDescent="0.2">
      <c r="A28" s="327"/>
      <c r="C28" s="426" t="s">
        <v>127</v>
      </c>
      <c r="D28" s="427"/>
      <c r="E28" s="427"/>
      <c r="F28" s="427"/>
      <c r="G28" s="220">
        <v>4248646428.5499997</v>
      </c>
      <c r="H28" s="221">
        <v>3733508743.8000002</v>
      </c>
    </row>
    <row r="29" spans="1:8" s="120" customFormat="1" ht="14.25" x14ac:dyDescent="0.2">
      <c r="A29" s="329"/>
      <c r="C29" s="119"/>
      <c r="D29" s="342"/>
      <c r="E29" s="342"/>
      <c r="F29" s="342"/>
      <c r="G29" s="363"/>
      <c r="H29" s="228"/>
    </row>
    <row r="30" spans="1:8" ht="15" x14ac:dyDescent="0.2">
      <c r="C30" s="426" t="s">
        <v>128</v>
      </c>
      <c r="D30" s="427"/>
      <c r="E30" s="427"/>
      <c r="F30" s="427"/>
      <c r="G30" s="224"/>
      <c r="H30" s="229"/>
    </row>
    <row r="31" spans="1:8" s="19" customFormat="1" ht="15" x14ac:dyDescent="0.2">
      <c r="A31" s="327"/>
      <c r="C31" s="426" t="s">
        <v>129</v>
      </c>
      <c r="D31" s="427"/>
      <c r="E31" s="427"/>
      <c r="F31" s="427"/>
      <c r="G31" s="220">
        <v>2013304076.6799998</v>
      </c>
      <c r="H31" s="221">
        <v>1624326269.1900001</v>
      </c>
    </row>
    <row r="32" spans="1:8" ht="14.25" x14ac:dyDescent="0.2">
      <c r="C32" s="318"/>
      <c r="D32" s="425" t="s">
        <v>130</v>
      </c>
      <c r="E32" s="425"/>
      <c r="F32" s="425"/>
      <c r="G32" s="224">
        <v>767064247.54999995</v>
      </c>
      <c r="H32" s="230">
        <v>719700833.64999998</v>
      </c>
    </row>
    <row r="33" spans="1:8" ht="14.25" x14ac:dyDescent="0.2">
      <c r="C33" s="318"/>
      <c r="D33" s="425" t="s">
        <v>131</v>
      </c>
      <c r="E33" s="425"/>
      <c r="F33" s="425"/>
      <c r="G33" s="224">
        <v>375051146.22000003</v>
      </c>
      <c r="H33" s="230">
        <v>244209197.47999999</v>
      </c>
    </row>
    <row r="34" spans="1:8" ht="14.25" x14ac:dyDescent="0.2">
      <c r="C34" s="318"/>
      <c r="D34" s="425" t="s">
        <v>132</v>
      </c>
      <c r="E34" s="425"/>
      <c r="F34" s="425"/>
      <c r="G34" s="224">
        <v>871188682.90999997</v>
      </c>
      <c r="H34" s="230">
        <v>660416238.05999994</v>
      </c>
    </row>
    <row r="35" spans="1:8" s="19" customFormat="1" ht="15" x14ac:dyDescent="0.2">
      <c r="A35" s="327"/>
      <c r="C35" s="426" t="s">
        <v>120</v>
      </c>
      <c r="D35" s="427"/>
      <c r="E35" s="427"/>
      <c r="F35" s="427"/>
      <c r="G35" s="220">
        <v>295625395.05000001</v>
      </c>
      <c r="H35" s="221">
        <v>196423871.44</v>
      </c>
    </row>
    <row r="36" spans="1:8" ht="14.25" x14ac:dyDescent="0.2">
      <c r="C36" s="318"/>
      <c r="D36" s="425" t="s">
        <v>133</v>
      </c>
      <c r="E36" s="425"/>
      <c r="F36" s="425"/>
      <c r="G36" s="224">
        <v>0</v>
      </c>
      <c r="H36" s="229">
        <v>0</v>
      </c>
    </row>
    <row r="37" spans="1:8" ht="14.25" x14ac:dyDescent="0.2">
      <c r="C37" s="318"/>
      <c r="D37" s="425" t="s">
        <v>134</v>
      </c>
      <c r="E37" s="425"/>
      <c r="F37" s="425"/>
      <c r="G37" s="224">
        <v>25260246.309999999</v>
      </c>
      <c r="H37" s="229">
        <v>23418340</v>
      </c>
    </row>
    <row r="38" spans="1:8" ht="14.25" x14ac:dyDescent="0.2">
      <c r="C38" s="318"/>
      <c r="D38" s="425" t="s">
        <v>135</v>
      </c>
      <c r="E38" s="425"/>
      <c r="F38" s="425"/>
      <c r="G38" s="224">
        <v>0</v>
      </c>
      <c r="H38" s="229">
        <v>13000000</v>
      </c>
    </row>
    <row r="39" spans="1:8" ht="14.25" x14ac:dyDescent="0.2">
      <c r="C39" s="318"/>
      <c r="D39" s="425" t="s">
        <v>136</v>
      </c>
      <c r="E39" s="425"/>
      <c r="F39" s="425"/>
      <c r="G39" s="224">
        <v>20052874.129999999</v>
      </c>
      <c r="H39" s="229">
        <v>2439235.15</v>
      </c>
    </row>
    <row r="40" spans="1:8" ht="14.25" x14ac:dyDescent="0.2">
      <c r="C40" s="318"/>
      <c r="D40" s="425" t="s">
        <v>137</v>
      </c>
      <c r="E40" s="425"/>
      <c r="F40" s="425"/>
      <c r="G40" s="224">
        <v>169193743.08000001</v>
      </c>
      <c r="H40" s="229">
        <v>157566296.28999999</v>
      </c>
    </row>
    <row r="41" spans="1:8" ht="14.25" x14ac:dyDescent="0.2">
      <c r="C41" s="318"/>
      <c r="D41" s="425" t="s">
        <v>138</v>
      </c>
      <c r="E41" s="425"/>
      <c r="F41" s="425"/>
      <c r="G41" s="224">
        <v>81118531.530000001</v>
      </c>
      <c r="H41" s="229">
        <v>0</v>
      </c>
    </row>
    <row r="42" spans="1:8" ht="14.25" x14ac:dyDescent="0.2">
      <c r="C42" s="318"/>
      <c r="D42" s="425" t="s">
        <v>139</v>
      </c>
      <c r="E42" s="425"/>
      <c r="F42" s="425"/>
      <c r="G42" s="224">
        <v>0</v>
      </c>
      <c r="H42" s="229">
        <v>0</v>
      </c>
    </row>
    <row r="43" spans="1:8" ht="14.25" x14ac:dyDescent="0.2">
      <c r="C43" s="318"/>
      <c r="D43" s="425" t="s">
        <v>140</v>
      </c>
      <c r="E43" s="425"/>
      <c r="F43" s="425"/>
      <c r="G43" s="224">
        <v>0</v>
      </c>
      <c r="H43" s="229">
        <v>0</v>
      </c>
    </row>
    <row r="44" spans="1:8" ht="14.25" x14ac:dyDescent="0.2">
      <c r="C44" s="318"/>
      <c r="D44" s="425" t="s">
        <v>141</v>
      </c>
      <c r="E44" s="425"/>
      <c r="F44" s="425"/>
      <c r="G44" s="224">
        <v>0</v>
      </c>
      <c r="H44" s="229">
        <v>0</v>
      </c>
    </row>
    <row r="45" spans="1:8" s="19" customFormat="1" ht="15" x14ac:dyDescent="0.2">
      <c r="A45" s="327"/>
      <c r="C45" s="426" t="s">
        <v>142</v>
      </c>
      <c r="D45" s="427"/>
      <c r="E45" s="427"/>
      <c r="F45" s="427"/>
      <c r="G45" s="220">
        <v>15859707.550000001</v>
      </c>
      <c r="H45" s="221">
        <v>0</v>
      </c>
    </row>
    <row r="46" spans="1:8" ht="14.25" x14ac:dyDescent="0.2">
      <c r="C46" s="318"/>
      <c r="D46" s="425" t="s">
        <v>143</v>
      </c>
      <c r="E46" s="425"/>
      <c r="F46" s="425"/>
      <c r="G46" s="224">
        <v>0</v>
      </c>
      <c r="H46" s="229">
        <v>0</v>
      </c>
    </row>
    <row r="47" spans="1:8" ht="14.25" x14ac:dyDescent="0.2">
      <c r="C47" s="318"/>
      <c r="D47" s="425" t="s">
        <v>75</v>
      </c>
      <c r="E47" s="425"/>
      <c r="F47" s="425"/>
      <c r="G47" s="224">
        <v>0</v>
      </c>
      <c r="H47" s="229">
        <v>0</v>
      </c>
    </row>
    <row r="48" spans="1:8" ht="14.25" x14ac:dyDescent="0.2">
      <c r="C48" s="318"/>
      <c r="D48" s="425" t="s">
        <v>144</v>
      </c>
      <c r="E48" s="425"/>
      <c r="F48" s="425"/>
      <c r="G48" s="224">
        <v>15859707.550000001</v>
      </c>
      <c r="H48" s="229">
        <v>0</v>
      </c>
    </row>
    <row r="49" spans="1:8" s="138" customFormat="1" ht="15" customHeight="1" x14ac:dyDescent="0.2">
      <c r="A49" s="330"/>
      <c r="C49" s="426" t="s">
        <v>145</v>
      </c>
      <c r="D49" s="427"/>
      <c r="E49" s="427"/>
      <c r="F49" s="427"/>
      <c r="G49" s="220">
        <v>64139311.659999996</v>
      </c>
      <c r="H49" s="221">
        <v>62673521.530000001</v>
      </c>
    </row>
    <row r="50" spans="1:8" ht="14.25" x14ac:dyDescent="0.2">
      <c r="C50" s="318"/>
      <c r="D50" s="425" t="s">
        <v>146</v>
      </c>
      <c r="E50" s="425"/>
      <c r="F50" s="425"/>
      <c r="G50" s="224">
        <v>63089398.43</v>
      </c>
      <c r="H50" s="229">
        <v>62673521.530000001</v>
      </c>
    </row>
    <row r="51" spans="1:8" ht="14.25" x14ac:dyDescent="0.2">
      <c r="C51" s="318"/>
      <c r="D51" s="425" t="s">
        <v>147</v>
      </c>
      <c r="E51" s="425"/>
      <c r="F51" s="425"/>
      <c r="G51" s="224">
        <v>0</v>
      </c>
      <c r="H51" s="229">
        <v>0</v>
      </c>
    </row>
    <row r="52" spans="1:8" ht="14.25" x14ac:dyDescent="0.2">
      <c r="C52" s="318"/>
      <c r="D52" s="425" t="s">
        <v>148</v>
      </c>
      <c r="E52" s="425"/>
      <c r="F52" s="425"/>
      <c r="G52" s="224">
        <v>1049913.23</v>
      </c>
      <c r="H52" s="229">
        <v>0</v>
      </c>
    </row>
    <row r="53" spans="1:8" ht="14.25" x14ac:dyDescent="0.2">
      <c r="C53" s="318"/>
      <c r="D53" s="425" t="s">
        <v>149</v>
      </c>
      <c r="E53" s="425"/>
      <c r="F53" s="425"/>
      <c r="G53" s="224">
        <v>0</v>
      </c>
      <c r="H53" s="229">
        <v>0</v>
      </c>
    </row>
    <row r="54" spans="1:8" ht="14.25" x14ac:dyDescent="0.2">
      <c r="C54" s="318"/>
      <c r="D54" s="425" t="s">
        <v>150</v>
      </c>
      <c r="E54" s="425"/>
      <c r="F54" s="425"/>
      <c r="G54" s="224">
        <v>0</v>
      </c>
      <c r="H54" s="229">
        <v>0</v>
      </c>
    </row>
    <row r="55" spans="1:8" s="138" customFormat="1" ht="15" x14ac:dyDescent="0.2">
      <c r="A55" s="330"/>
      <c r="C55" s="426" t="s">
        <v>151</v>
      </c>
      <c r="D55" s="427"/>
      <c r="E55" s="427"/>
      <c r="F55" s="427"/>
      <c r="G55" s="220">
        <v>97897119.859999999</v>
      </c>
      <c r="H55" s="221">
        <v>164702296.51000002</v>
      </c>
    </row>
    <row r="56" spans="1:8" ht="28.5" customHeight="1" x14ac:dyDescent="0.2">
      <c r="C56" s="318"/>
      <c r="D56" s="425" t="s">
        <v>152</v>
      </c>
      <c r="E56" s="425"/>
      <c r="F56" s="425"/>
      <c r="G56" s="224">
        <v>79180491.709999993</v>
      </c>
      <c r="H56" s="229">
        <v>158908520.87</v>
      </c>
    </row>
    <row r="57" spans="1:8" ht="14.25" x14ac:dyDescent="0.2">
      <c r="C57" s="318"/>
      <c r="D57" s="425" t="s">
        <v>153</v>
      </c>
      <c r="E57" s="425"/>
      <c r="F57" s="425"/>
      <c r="G57" s="224">
        <v>9794648.1199999992</v>
      </c>
      <c r="H57" s="229">
        <v>5793765.4900000002</v>
      </c>
    </row>
    <row r="58" spans="1:8" ht="14.25" x14ac:dyDescent="0.2">
      <c r="C58" s="318"/>
      <c r="D58" s="425" t="s">
        <v>154</v>
      </c>
      <c r="E58" s="425"/>
      <c r="F58" s="425"/>
      <c r="G58" s="224">
        <v>0</v>
      </c>
      <c r="H58" s="229">
        <v>0</v>
      </c>
    </row>
    <row r="59" spans="1:8" ht="14.25" x14ac:dyDescent="0.2">
      <c r="C59" s="318"/>
      <c r="D59" s="425" t="s">
        <v>155</v>
      </c>
      <c r="E59" s="425"/>
      <c r="F59" s="425"/>
      <c r="G59" s="224">
        <v>8921980.0299999993</v>
      </c>
      <c r="H59" s="223">
        <v>10.15</v>
      </c>
    </row>
    <row r="60" spans="1:8" s="138" customFormat="1" ht="15" x14ac:dyDescent="0.2">
      <c r="A60" s="330"/>
      <c r="C60" s="426" t="s">
        <v>156</v>
      </c>
      <c r="D60" s="427"/>
      <c r="E60" s="427"/>
      <c r="F60" s="427"/>
      <c r="G60" s="220">
        <v>32943024.489999998</v>
      </c>
      <c r="H60" s="221">
        <v>16808339.280000001</v>
      </c>
    </row>
    <row r="61" spans="1:8" ht="14.25" x14ac:dyDescent="0.2">
      <c r="C61" s="318"/>
      <c r="D61" s="425" t="s">
        <v>157</v>
      </c>
      <c r="E61" s="425"/>
      <c r="F61" s="425"/>
      <c r="G61" s="224">
        <v>32943024.489999998</v>
      </c>
      <c r="H61" s="223">
        <v>16808339.280000001</v>
      </c>
    </row>
    <row r="62" spans="1:8" ht="3.75" customHeight="1" x14ac:dyDescent="0.2">
      <c r="C62" s="428"/>
      <c r="D62" s="425"/>
      <c r="E62" s="425"/>
      <c r="F62" s="425"/>
      <c r="G62" s="224"/>
      <c r="H62" s="229"/>
    </row>
    <row r="63" spans="1:8" ht="15" x14ac:dyDescent="0.2">
      <c r="C63" s="426" t="s">
        <v>158</v>
      </c>
      <c r="D63" s="427"/>
      <c r="E63" s="427"/>
      <c r="F63" s="427"/>
      <c r="G63" s="231">
        <v>2519768635.29</v>
      </c>
      <c r="H63" s="232">
        <v>2064934297.95</v>
      </c>
    </row>
    <row r="64" spans="1:8" ht="3.75" customHeight="1" x14ac:dyDescent="0.2">
      <c r="C64" s="318"/>
      <c r="D64" s="362"/>
      <c r="E64" s="362"/>
      <c r="F64" s="362"/>
      <c r="G64" s="224"/>
      <c r="H64" s="232"/>
    </row>
    <row r="65" spans="1:8" ht="15" x14ac:dyDescent="0.2">
      <c r="C65" s="426" t="s">
        <v>159</v>
      </c>
      <c r="D65" s="427"/>
      <c r="E65" s="427"/>
      <c r="F65" s="427"/>
      <c r="G65" s="231">
        <v>1728877793.2599998</v>
      </c>
      <c r="H65" s="232">
        <v>1668574445.8500001</v>
      </c>
    </row>
    <row r="66" spans="1:8" s="134" customFormat="1" ht="3.75" customHeight="1" thickBot="1" x14ac:dyDescent="0.25">
      <c r="A66" s="331"/>
      <c r="C66" s="122"/>
      <c r="D66" s="123"/>
      <c r="E66" s="123"/>
      <c r="F66" s="135"/>
      <c r="G66" s="166"/>
      <c r="H66" s="187"/>
    </row>
    <row r="67" spans="1:8" ht="12" customHeight="1" x14ac:dyDescent="0.2">
      <c r="B67" s="136"/>
      <c r="C67" s="424" t="s">
        <v>243</v>
      </c>
      <c r="D67" s="424"/>
      <c r="E67" s="424"/>
      <c r="F67" s="424"/>
      <c r="G67" s="424"/>
      <c r="H67" s="424"/>
    </row>
    <row r="68" spans="1:8" x14ac:dyDescent="0.2">
      <c r="C68" s="429"/>
      <c r="D68" s="429"/>
      <c r="E68" s="429"/>
      <c r="F68" s="429"/>
      <c r="G68" s="429"/>
      <c r="H68" s="429"/>
    </row>
    <row r="72" spans="1:8" x14ac:dyDescent="0.2">
      <c r="G72" s="333"/>
      <c r="H72" s="333"/>
    </row>
  </sheetData>
  <mergeCells count="62">
    <mergeCell ref="C68:H68"/>
    <mergeCell ref="C8:F8"/>
    <mergeCell ref="C2:H2"/>
    <mergeCell ref="C3:H3"/>
    <mergeCell ref="C4:H4"/>
    <mergeCell ref="C5:H5"/>
    <mergeCell ref="C6:E6"/>
    <mergeCell ref="D20:F20"/>
    <mergeCell ref="C9:F9"/>
    <mergeCell ref="D10:F10"/>
    <mergeCell ref="D11:F11"/>
    <mergeCell ref="D12:F12"/>
    <mergeCell ref="D13:F13"/>
    <mergeCell ref="D14:F14"/>
    <mergeCell ref="D15:F15"/>
    <mergeCell ref="D16:F16"/>
    <mergeCell ref="D17:F17"/>
    <mergeCell ref="C18:F18"/>
    <mergeCell ref="D19:F19"/>
    <mergeCell ref="D34:F34"/>
    <mergeCell ref="C21:F21"/>
    <mergeCell ref="D22:F22"/>
    <mergeCell ref="D23:F23"/>
    <mergeCell ref="D24:F24"/>
    <mergeCell ref="D25:F25"/>
    <mergeCell ref="D26:F26"/>
    <mergeCell ref="C28:F28"/>
    <mergeCell ref="C30:F30"/>
    <mergeCell ref="C31:F31"/>
    <mergeCell ref="D32:F32"/>
    <mergeCell ref="D33:F33"/>
    <mergeCell ref="D46:F46"/>
    <mergeCell ref="C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C45:F45"/>
    <mergeCell ref="D58:F58"/>
    <mergeCell ref="D47:F47"/>
    <mergeCell ref="D48:F48"/>
    <mergeCell ref="C49:F49"/>
    <mergeCell ref="D50:F50"/>
    <mergeCell ref="D51:F51"/>
    <mergeCell ref="D52:F52"/>
    <mergeCell ref="D53:F53"/>
    <mergeCell ref="D54:F54"/>
    <mergeCell ref="C55:F55"/>
    <mergeCell ref="D56:F56"/>
    <mergeCell ref="D57:F57"/>
    <mergeCell ref="C67:H67"/>
    <mergeCell ref="D59:F59"/>
    <mergeCell ref="C60:F60"/>
    <mergeCell ref="D61:F61"/>
    <mergeCell ref="C62:F62"/>
    <mergeCell ref="C63:F63"/>
    <mergeCell ref="C65:F65"/>
  </mergeCells>
  <printOptions horizontalCentered="1"/>
  <pageMargins left="0.70866141732283472" right="0.51181102362204722" top="0.35433070866141736" bottom="0.35433070866141736" header="0.31496062992125984" footer="0.31496062992125984"/>
  <pageSetup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92D050"/>
    <pageSetUpPr fitToPage="1"/>
  </sheetPr>
  <dimension ref="A1:I71"/>
  <sheetViews>
    <sheetView showGridLines="0" topLeftCell="B1" zoomScaleNormal="100" zoomScalePageLayoutView="115" workbookViewId="0">
      <selection activeCell="C2" sqref="C2:H2"/>
    </sheetView>
  </sheetViews>
  <sheetFormatPr baseColWidth="10" defaultColWidth="11.42578125" defaultRowHeight="12" x14ac:dyDescent="0.2"/>
  <cols>
    <col min="1" max="1" width="11.7109375" style="121" bestFit="1" customWidth="1"/>
    <col min="2" max="2" width="1.7109375" style="1" customWidth="1"/>
    <col min="3" max="3" width="13.42578125" style="1" customWidth="1"/>
    <col min="4" max="4" width="49.42578125" style="1" customWidth="1"/>
    <col min="5" max="5" width="13.42578125" style="1" customWidth="1"/>
    <col min="6" max="6" width="5.140625" style="1" customWidth="1"/>
    <col min="7" max="8" width="20" style="1" bestFit="1" customWidth="1"/>
    <col min="9" max="9" width="1.7109375" style="1" customWidth="1"/>
    <col min="10" max="16384" width="11.42578125" style="1"/>
  </cols>
  <sheetData>
    <row r="1" spans="1:8" ht="12.75" thickBot="1" x14ac:dyDescent="0.25"/>
    <row r="2" spans="1:8" ht="18" x14ac:dyDescent="0.25">
      <c r="C2" s="430" t="s">
        <v>32</v>
      </c>
      <c r="D2" s="431"/>
      <c r="E2" s="431"/>
      <c r="F2" s="431"/>
      <c r="G2" s="431"/>
      <c r="H2" s="432"/>
    </row>
    <row r="3" spans="1:8" ht="18" x14ac:dyDescent="0.25">
      <c r="C3" s="433" t="s">
        <v>114</v>
      </c>
      <c r="D3" s="434"/>
      <c r="E3" s="434"/>
      <c r="F3" s="434"/>
      <c r="G3" s="434"/>
      <c r="H3" s="435"/>
    </row>
    <row r="4" spans="1:8" ht="18" x14ac:dyDescent="0.25">
      <c r="C4" s="433" t="s">
        <v>262</v>
      </c>
      <c r="D4" s="434"/>
      <c r="E4" s="434"/>
      <c r="F4" s="434"/>
      <c r="G4" s="434"/>
      <c r="H4" s="435"/>
    </row>
    <row r="5" spans="1:8" ht="3.75" customHeight="1" thickBot="1" x14ac:dyDescent="0.3">
      <c r="C5" s="436"/>
      <c r="D5" s="437"/>
      <c r="E5" s="437"/>
      <c r="F5" s="437"/>
      <c r="G5" s="437"/>
      <c r="H5" s="438"/>
    </row>
    <row r="6" spans="1:8" ht="13.5" thickBot="1" x14ac:dyDescent="0.25">
      <c r="C6" s="439" t="s">
        <v>161</v>
      </c>
      <c r="D6" s="440"/>
      <c r="E6" s="440"/>
      <c r="F6" s="105"/>
      <c r="G6" s="317">
        <v>2024</v>
      </c>
      <c r="H6" s="106">
        <v>2023</v>
      </c>
    </row>
    <row r="7" spans="1:8" ht="4.5" customHeight="1" x14ac:dyDescent="0.2">
      <c r="C7" s="283"/>
      <c r="D7" s="360"/>
      <c r="E7" s="360"/>
      <c r="F7" s="102"/>
      <c r="G7" s="360"/>
      <c r="H7" s="284"/>
    </row>
    <row r="8" spans="1:8" ht="15" x14ac:dyDescent="0.2">
      <c r="C8" s="426" t="s">
        <v>13</v>
      </c>
      <c r="D8" s="427"/>
      <c r="E8" s="427"/>
      <c r="F8" s="427"/>
      <c r="G8" s="361"/>
      <c r="H8" s="186"/>
    </row>
    <row r="9" spans="1:8" s="19" customFormat="1" ht="15" x14ac:dyDescent="0.2">
      <c r="A9" s="121"/>
      <c r="C9" s="426" t="s">
        <v>115</v>
      </c>
      <c r="D9" s="427"/>
      <c r="E9" s="427"/>
      <c r="F9" s="427"/>
      <c r="G9" s="220">
        <v>1982957105.8099999</v>
      </c>
      <c r="H9" s="221">
        <v>3677529115.0699997</v>
      </c>
    </row>
    <row r="10" spans="1:8" ht="14.25" x14ac:dyDescent="0.2">
      <c r="A10" s="121" t="s">
        <v>14</v>
      </c>
      <c r="C10" s="318"/>
      <c r="D10" s="425" t="s">
        <v>116</v>
      </c>
      <c r="E10" s="425"/>
      <c r="F10" s="425"/>
      <c r="G10" s="222">
        <v>1595648289.3599999</v>
      </c>
      <c r="H10" s="223">
        <v>2476978899.1199999</v>
      </c>
    </row>
    <row r="11" spans="1:8" ht="14.25" x14ac:dyDescent="0.2">
      <c r="A11" s="121" t="s">
        <v>90</v>
      </c>
      <c r="C11" s="318"/>
      <c r="D11" s="425" t="s">
        <v>117</v>
      </c>
      <c r="E11" s="425"/>
      <c r="F11" s="425"/>
      <c r="G11" s="224">
        <v>0</v>
      </c>
      <c r="H11" s="223">
        <v>0</v>
      </c>
    </row>
    <row r="12" spans="1:8" ht="14.25" x14ac:dyDescent="0.2">
      <c r="A12" s="121" t="s">
        <v>91</v>
      </c>
      <c r="C12" s="318"/>
      <c r="D12" s="425" t="s">
        <v>118</v>
      </c>
      <c r="E12" s="425"/>
      <c r="F12" s="425"/>
      <c r="G12" s="224">
        <v>0</v>
      </c>
      <c r="H12" s="223">
        <v>0</v>
      </c>
    </row>
    <row r="13" spans="1:8" ht="14.25" x14ac:dyDescent="0.2">
      <c r="A13" s="121" t="s">
        <v>15</v>
      </c>
      <c r="C13" s="318"/>
      <c r="D13" s="425" t="s">
        <v>119</v>
      </c>
      <c r="E13" s="425"/>
      <c r="F13" s="425"/>
      <c r="G13" s="224">
        <v>169571623.91999999</v>
      </c>
      <c r="H13" s="223">
        <v>333295384.47000003</v>
      </c>
    </row>
    <row r="14" spans="1:8" ht="14.25" x14ac:dyDescent="0.2">
      <c r="A14" s="121" t="s">
        <v>16</v>
      </c>
      <c r="C14" s="318"/>
      <c r="D14" s="425" t="s">
        <v>195</v>
      </c>
      <c r="E14" s="425"/>
      <c r="F14" s="425"/>
      <c r="G14" s="224">
        <v>115837979.19</v>
      </c>
      <c r="H14" s="223">
        <v>341219641.69999999</v>
      </c>
    </row>
    <row r="15" spans="1:8" ht="14.25" x14ac:dyDescent="0.2">
      <c r="A15" s="121" t="s">
        <v>17</v>
      </c>
      <c r="C15" s="318"/>
      <c r="D15" s="425" t="s">
        <v>196</v>
      </c>
      <c r="E15" s="425"/>
      <c r="F15" s="425"/>
      <c r="G15" s="224">
        <v>101899213.34</v>
      </c>
      <c r="H15" s="223">
        <v>526035189.77999997</v>
      </c>
    </row>
    <row r="16" spans="1:8" ht="14.25" x14ac:dyDescent="0.2">
      <c r="A16" s="121" t="s">
        <v>92</v>
      </c>
      <c r="C16" s="318"/>
      <c r="D16" s="425" t="s">
        <v>206</v>
      </c>
      <c r="E16" s="425"/>
      <c r="F16" s="425"/>
      <c r="G16" s="224">
        <v>0</v>
      </c>
      <c r="H16" s="223">
        <v>0</v>
      </c>
    </row>
    <row r="17" spans="1:8" ht="14.25" x14ac:dyDescent="0.2">
      <c r="A17" s="121" t="s">
        <v>93</v>
      </c>
      <c r="C17" s="318"/>
      <c r="D17" s="425"/>
      <c r="E17" s="425"/>
      <c r="F17" s="425"/>
      <c r="G17" s="224"/>
      <c r="H17" s="223"/>
    </row>
    <row r="18" spans="1:8" ht="42.95" customHeight="1" x14ac:dyDescent="0.2">
      <c r="C18" s="426" t="s">
        <v>207</v>
      </c>
      <c r="D18" s="427"/>
      <c r="E18" s="427"/>
      <c r="F18" s="427"/>
      <c r="G18" s="225">
        <v>2265641646.25</v>
      </c>
      <c r="H18" s="226">
        <v>5799317793.5300007</v>
      </c>
    </row>
    <row r="19" spans="1:8" ht="33" customHeight="1" x14ac:dyDescent="0.2">
      <c r="A19" s="132" t="s">
        <v>18</v>
      </c>
      <c r="C19" s="318"/>
      <c r="D19" s="425" t="s">
        <v>208</v>
      </c>
      <c r="E19" s="425"/>
      <c r="F19" s="425"/>
      <c r="G19" s="224">
        <v>1923705875.5999999</v>
      </c>
      <c r="H19" s="227">
        <v>5234932104.8900003</v>
      </c>
    </row>
    <row r="20" spans="1:8" ht="27" customHeight="1" x14ac:dyDescent="0.2">
      <c r="A20" s="132" t="s">
        <v>19</v>
      </c>
      <c r="C20" s="318"/>
      <c r="D20" s="425" t="s">
        <v>209</v>
      </c>
      <c r="E20" s="425"/>
      <c r="F20" s="425"/>
      <c r="G20" s="224">
        <v>341935770.64999998</v>
      </c>
      <c r="H20" s="227">
        <v>564385688.63999999</v>
      </c>
    </row>
    <row r="21" spans="1:8" s="19" customFormat="1" ht="15" x14ac:dyDescent="0.2">
      <c r="A21" s="121"/>
      <c r="C21" s="426" t="s">
        <v>121</v>
      </c>
      <c r="D21" s="427"/>
      <c r="E21" s="427"/>
      <c r="F21" s="427"/>
      <c r="G21" s="220">
        <v>47676.49</v>
      </c>
      <c r="H21" s="221">
        <v>87184.45</v>
      </c>
    </row>
    <row r="22" spans="1:8" ht="12.75" customHeight="1" x14ac:dyDescent="0.2">
      <c r="A22" s="132" t="s">
        <v>94</v>
      </c>
      <c r="B22" s="94"/>
      <c r="C22" s="318"/>
      <c r="D22" s="425" t="s">
        <v>122</v>
      </c>
      <c r="E22" s="425"/>
      <c r="F22" s="425"/>
      <c r="G22" s="224">
        <v>0</v>
      </c>
      <c r="H22" s="223">
        <v>0</v>
      </c>
    </row>
    <row r="23" spans="1:8" ht="14.25" x14ac:dyDescent="0.2">
      <c r="A23" s="132" t="s">
        <v>95</v>
      </c>
      <c r="C23" s="318"/>
      <c r="D23" s="425" t="s">
        <v>123</v>
      </c>
      <c r="E23" s="425"/>
      <c r="F23" s="425"/>
      <c r="G23" s="224">
        <v>0</v>
      </c>
      <c r="H23" s="223">
        <v>0</v>
      </c>
    </row>
    <row r="24" spans="1:8" ht="28.5" customHeight="1" x14ac:dyDescent="0.2">
      <c r="A24" s="132" t="s">
        <v>96</v>
      </c>
      <c r="C24" s="318"/>
      <c r="D24" s="425" t="s">
        <v>124</v>
      </c>
      <c r="E24" s="425"/>
      <c r="F24" s="425"/>
      <c r="G24" s="224">
        <v>0</v>
      </c>
      <c r="H24" s="223">
        <v>0</v>
      </c>
    </row>
    <row r="25" spans="1:8" ht="14.25" x14ac:dyDescent="0.2">
      <c r="A25" s="132" t="s">
        <v>97</v>
      </c>
      <c r="C25" s="318"/>
      <c r="D25" s="425" t="s">
        <v>125</v>
      </c>
      <c r="E25" s="425"/>
      <c r="F25" s="425"/>
      <c r="G25" s="224">
        <v>0</v>
      </c>
      <c r="H25" s="223">
        <v>0</v>
      </c>
    </row>
    <row r="26" spans="1:8" ht="14.25" x14ac:dyDescent="0.2">
      <c r="A26" s="132" t="s">
        <v>21</v>
      </c>
      <c r="C26" s="318"/>
      <c r="D26" s="425" t="s">
        <v>126</v>
      </c>
      <c r="E26" s="425"/>
      <c r="F26" s="425"/>
      <c r="G26" s="224">
        <v>47676.49</v>
      </c>
      <c r="H26" s="223">
        <v>87184.45</v>
      </c>
    </row>
    <row r="27" spans="1:8" ht="4.5" customHeight="1" x14ac:dyDescent="0.2">
      <c r="C27" s="318"/>
      <c r="D27" s="362"/>
      <c r="E27" s="362"/>
      <c r="F27" s="362"/>
      <c r="G27" s="224"/>
      <c r="H27" s="223"/>
    </row>
    <row r="28" spans="1:8" s="19" customFormat="1" ht="15" x14ac:dyDescent="0.2">
      <c r="A28" s="121"/>
      <c r="C28" s="426" t="s">
        <v>127</v>
      </c>
      <c r="D28" s="427"/>
      <c r="E28" s="427"/>
      <c r="F28" s="427"/>
      <c r="G28" s="220">
        <v>4248646428.5499997</v>
      </c>
      <c r="H28" s="221">
        <v>9476934093.0499992</v>
      </c>
    </row>
    <row r="29" spans="1:8" s="120" customFormat="1" ht="9.75" customHeight="1" x14ac:dyDescent="0.2">
      <c r="A29" s="94"/>
      <c r="C29" s="119"/>
      <c r="D29" s="342"/>
      <c r="E29" s="342"/>
      <c r="F29" s="342"/>
      <c r="G29" s="363"/>
      <c r="H29" s="228"/>
    </row>
    <row r="30" spans="1:8" ht="15" x14ac:dyDescent="0.2">
      <c r="C30" s="426" t="s">
        <v>128</v>
      </c>
      <c r="D30" s="427"/>
      <c r="E30" s="427"/>
      <c r="F30" s="427"/>
      <c r="G30" s="224"/>
      <c r="H30" s="229"/>
    </row>
    <row r="31" spans="1:8" s="19" customFormat="1" ht="15" x14ac:dyDescent="0.2">
      <c r="A31" s="121"/>
      <c r="C31" s="426" t="s">
        <v>129</v>
      </c>
      <c r="D31" s="427"/>
      <c r="E31" s="427"/>
      <c r="F31" s="427"/>
      <c r="G31" s="220">
        <v>2013304076.6799998</v>
      </c>
      <c r="H31" s="221">
        <v>6050799089.7200003</v>
      </c>
    </row>
    <row r="32" spans="1:8" ht="14.25" x14ac:dyDescent="0.2">
      <c r="A32" s="121" t="s">
        <v>22</v>
      </c>
      <c r="C32" s="318"/>
      <c r="D32" s="425" t="s">
        <v>130</v>
      </c>
      <c r="E32" s="425"/>
      <c r="F32" s="425"/>
      <c r="G32" s="224">
        <v>767064247.54999995</v>
      </c>
      <c r="H32" s="230">
        <v>2271682091.0900002</v>
      </c>
    </row>
    <row r="33" spans="1:8" ht="14.25" x14ac:dyDescent="0.2">
      <c r="A33" s="121" t="s">
        <v>23</v>
      </c>
      <c r="C33" s="318"/>
      <c r="D33" s="425" t="s">
        <v>131</v>
      </c>
      <c r="E33" s="425"/>
      <c r="F33" s="425"/>
      <c r="G33" s="224">
        <v>375051146.22000003</v>
      </c>
      <c r="H33" s="230">
        <v>993888613.53999996</v>
      </c>
    </row>
    <row r="34" spans="1:8" ht="14.25" x14ac:dyDescent="0.2">
      <c r="A34" s="121" t="s">
        <v>24</v>
      </c>
      <c r="C34" s="318"/>
      <c r="D34" s="425" t="s">
        <v>132</v>
      </c>
      <c r="E34" s="425"/>
      <c r="F34" s="425"/>
      <c r="G34" s="224">
        <v>871188682.90999997</v>
      </c>
      <c r="H34" s="230">
        <v>2785228385.0900002</v>
      </c>
    </row>
    <row r="35" spans="1:8" s="19" customFormat="1" ht="15" x14ac:dyDescent="0.2">
      <c r="A35" s="121"/>
      <c r="C35" s="426" t="s">
        <v>120</v>
      </c>
      <c r="D35" s="427"/>
      <c r="E35" s="427"/>
      <c r="F35" s="427"/>
      <c r="G35" s="220">
        <v>295625395.05000001</v>
      </c>
      <c r="H35" s="221">
        <v>746213758.25999999</v>
      </c>
    </row>
    <row r="36" spans="1:8" ht="14.25" x14ac:dyDescent="0.2">
      <c r="A36" s="121" t="s">
        <v>98</v>
      </c>
      <c r="C36" s="318"/>
      <c r="D36" s="425" t="s">
        <v>133</v>
      </c>
      <c r="E36" s="425"/>
      <c r="F36" s="425"/>
      <c r="G36" s="224">
        <v>0</v>
      </c>
      <c r="H36" s="229">
        <v>0</v>
      </c>
    </row>
    <row r="37" spans="1:8" ht="14.25" x14ac:dyDescent="0.2">
      <c r="A37" s="121" t="s">
        <v>25</v>
      </c>
      <c r="C37" s="318"/>
      <c r="D37" s="425" t="s">
        <v>134</v>
      </c>
      <c r="E37" s="425"/>
      <c r="F37" s="425"/>
      <c r="G37" s="224">
        <v>25260246.309999999</v>
      </c>
      <c r="H37" s="229">
        <v>86843721.349999994</v>
      </c>
    </row>
    <row r="38" spans="1:8" ht="14.25" x14ac:dyDescent="0.2">
      <c r="A38" s="121" t="s">
        <v>99</v>
      </c>
      <c r="C38" s="318"/>
      <c r="D38" s="425" t="s">
        <v>135</v>
      </c>
      <c r="E38" s="425"/>
      <c r="F38" s="425"/>
      <c r="G38" s="224">
        <v>0</v>
      </c>
      <c r="H38" s="229">
        <v>13000000</v>
      </c>
    </row>
    <row r="39" spans="1:8" ht="14.25" x14ac:dyDescent="0.2">
      <c r="A39" s="121" t="s">
        <v>26</v>
      </c>
      <c r="C39" s="318"/>
      <c r="D39" s="425" t="s">
        <v>136</v>
      </c>
      <c r="E39" s="425"/>
      <c r="F39" s="425"/>
      <c r="G39" s="224">
        <v>20052874.129999999</v>
      </c>
      <c r="H39" s="229">
        <v>130304928.78</v>
      </c>
    </row>
    <row r="40" spans="1:8" ht="14.25" x14ac:dyDescent="0.2">
      <c r="A40" s="121" t="s">
        <v>27</v>
      </c>
      <c r="C40" s="318"/>
      <c r="D40" s="425" t="s">
        <v>137</v>
      </c>
      <c r="E40" s="425"/>
      <c r="F40" s="425"/>
      <c r="G40" s="224">
        <v>169193743.08000001</v>
      </c>
      <c r="H40" s="229">
        <v>504188403.66000003</v>
      </c>
    </row>
    <row r="41" spans="1:8" ht="14.25" x14ac:dyDescent="0.2">
      <c r="A41" s="121" t="s">
        <v>100</v>
      </c>
      <c r="C41" s="318"/>
      <c r="D41" s="425" t="s">
        <v>138</v>
      </c>
      <c r="E41" s="425"/>
      <c r="F41" s="425"/>
      <c r="G41" s="224">
        <v>81118531.530000001</v>
      </c>
      <c r="H41" s="229">
        <v>11876704.470000001</v>
      </c>
    </row>
    <row r="42" spans="1:8" ht="14.25" x14ac:dyDescent="0.2">
      <c r="A42" s="121" t="s">
        <v>101</v>
      </c>
      <c r="C42" s="318"/>
      <c r="D42" s="425" t="s">
        <v>139</v>
      </c>
      <c r="E42" s="425"/>
      <c r="F42" s="425"/>
      <c r="G42" s="224">
        <v>0</v>
      </c>
      <c r="H42" s="229">
        <v>0</v>
      </c>
    </row>
    <row r="43" spans="1:8" ht="14.25" x14ac:dyDescent="0.2">
      <c r="A43" s="121" t="s">
        <v>102</v>
      </c>
      <c r="C43" s="318"/>
      <c r="D43" s="425" t="s">
        <v>140</v>
      </c>
      <c r="E43" s="425"/>
      <c r="F43" s="425"/>
      <c r="G43" s="224">
        <v>0</v>
      </c>
      <c r="H43" s="229">
        <v>0</v>
      </c>
    </row>
    <row r="44" spans="1:8" ht="14.25" x14ac:dyDescent="0.2">
      <c r="A44" s="121" t="s">
        <v>103</v>
      </c>
      <c r="C44" s="318"/>
      <c r="D44" s="425" t="s">
        <v>141</v>
      </c>
      <c r="E44" s="425"/>
      <c r="F44" s="425"/>
      <c r="G44" s="224">
        <v>0</v>
      </c>
      <c r="H44" s="229">
        <v>0</v>
      </c>
    </row>
    <row r="45" spans="1:8" s="19" customFormat="1" ht="15" x14ac:dyDescent="0.2">
      <c r="A45" s="121"/>
      <c r="C45" s="426" t="s">
        <v>142</v>
      </c>
      <c r="D45" s="427"/>
      <c r="E45" s="427"/>
      <c r="F45" s="427"/>
      <c r="G45" s="220">
        <v>15859707.550000001</v>
      </c>
      <c r="H45" s="221">
        <v>72094826.489999995</v>
      </c>
    </row>
    <row r="46" spans="1:8" ht="14.25" x14ac:dyDescent="0.2">
      <c r="A46" s="121" t="s">
        <v>104</v>
      </c>
      <c r="C46" s="318"/>
      <c r="D46" s="425" t="s">
        <v>143</v>
      </c>
      <c r="E46" s="425"/>
      <c r="F46" s="425"/>
      <c r="G46" s="224">
        <v>0</v>
      </c>
      <c r="H46" s="229">
        <v>0</v>
      </c>
    </row>
    <row r="47" spans="1:8" ht="14.25" x14ac:dyDescent="0.2">
      <c r="A47" s="121" t="s">
        <v>105</v>
      </c>
      <c r="C47" s="318"/>
      <c r="D47" s="425" t="s">
        <v>75</v>
      </c>
      <c r="E47" s="425"/>
      <c r="F47" s="425"/>
      <c r="G47" s="224">
        <v>0</v>
      </c>
      <c r="H47" s="229">
        <v>0</v>
      </c>
    </row>
    <row r="48" spans="1:8" ht="14.25" x14ac:dyDescent="0.2">
      <c r="A48" s="121" t="s">
        <v>106</v>
      </c>
      <c r="C48" s="318"/>
      <c r="D48" s="425" t="s">
        <v>144</v>
      </c>
      <c r="E48" s="425"/>
      <c r="F48" s="425"/>
      <c r="G48" s="224">
        <v>15859707.550000001</v>
      </c>
      <c r="H48" s="229">
        <v>72094826.489999995</v>
      </c>
    </row>
    <row r="49" spans="1:8" s="138" customFormat="1" ht="15" x14ac:dyDescent="0.2">
      <c r="A49" s="137"/>
      <c r="C49" s="426" t="s">
        <v>145</v>
      </c>
      <c r="D49" s="427"/>
      <c r="E49" s="427"/>
      <c r="F49" s="427"/>
      <c r="G49" s="220">
        <v>64139311.659999996</v>
      </c>
      <c r="H49" s="221">
        <v>194915202.22</v>
      </c>
    </row>
    <row r="50" spans="1:8" ht="14.25" x14ac:dyDescent="0.2">
      <c r="A50" s="121" t="s">
        <v>29</v>
      </c>
      <c r="C50" s="318"/>
      <c r="D50" s="425" t="s">
        <v>146</v>
      </c>
      <c r="E50" s="425"/>
      <c r="F50" s="425"/>
      <c r="G50" s="224">
        <v>63089398.43</v>
      </c>
      <c r="H50" s="229">
        <v>194915202.22</v>
      </c>
    </row>
    <row r="51" spans="1:8" ht="14.25" x14ac:dyDescent="0.2">
      <c r="A51" s="121" t="s">
        <v>30</v>
      </c>
      <c r="C51" s="318"/>
      <c r="D51" s="425" t="s">
        <v>147</v>
      </c>
      <c r="E51" s="425"/>
      <c r="F51" s="425"/>
      <c r="G51" s="224">
        <v>0</v>
      </c>
      <c r="H51" s="229">
        <v>0</v>
      </c>
    </row>
    <row r="52" spans="1:8" ht="14.25" x14ac:dyDescent="0.2">
      <c r="A52" s="121" t="s">
        <v>107</v>
      </c>
      <c r="C52" s="318"/>
      <c r="D52" s="425" t="s">
        <v>148</v>
      </c>
      <c r="E52" s="425"/>
      <c r="F52" s="425"/>
      <c r="G52" s="224">
        <v>1049913.23</v>
      </c>
      <c r="H52" s="229">
        <v>0</v>
      </c>
    </row>
    <row r="53" spans="1:8" ht="14.25" x14ac:dyDescent="0.2">
      <c r="A53" s="121" t="s">
        <v>108</v>
      </c>
      <c r="C53" s="318"/>
      <c r="D53" s="425" t="s">
        <v>149</v>
      </c>
      <c r="E53" s="425"/>
      <c r="F53" s="425"/>
      <c r="G53" s="224">
        <v>0</v>
      </c>
      <c r="H53" s="229">
        <v>0</v>
      </c>
    </row>
    <row r="54" spans="1:8" ht="14.25" x14ac:dyDescent="0.2">
      <c r="A54" s="121" t="s">
        <v>109</v>
      </c>
      <c r="C54" s="318"/>
      <c r="D54" s="425" t="s">
        <v>150</v>
      </c>
      <c r="E54" s="425"/>
      <c r="F54" s="425"/>
      <c r="G54" s="224">
        <v>0</v>
      </c>
      <c r="H54" s="229">
        <v>0</v>
      </c>
    </row>
    <row r="55" spans="1:8" s="138" customFormat="1" ht="15" x14ac:dyDescent="0.2">
      <c r="A55" s="137"/>
      <c r="C55" s="426" t="s">
        <v>151</v>
      </c>
      <c r="D55" s="427"/>
      <c r="E55" s="427"/>
      <c r="F55" s="427"/>
      <c r="G55" s="220">
        <v>97897119.859999999</v>
      </c>
      <c r="H55" s="221">
        <v>396652719.50999999</v>
      </c>
    </row>
    <row r="56" spans="1:8" ht="28.5" customHeight="1" x14ac:dyDescent="0.2">
      <c r="A56" s="121" t="s">
        <v>31</v>
      </c>
      <c r="C56" s="318"/>
      <c r="D56" s="425" t="s">
        <v>152</v>
      </c>
      <c r="E56" s="425"/>
      <c r="F56" s="425"/>
      <c r="G56" s="224">
        <v>79180491.709999993</v>
      </c>
      <c r="H56" s="229">
        <v>388796535.19999999</v>
      </c>
    </row>
    <row r="57" spans="1:8" ht="14.25" x14ac:dyDescent="0.2">
      <c r="A57" s="121" t="s">
        <v>110</v>
      </c>
      <c r="C57" s="318"/>
      <c r="D57" s="425" t="s">
        <v>153</v>
      </c>
      <c r="E57" s="425"/>
      <c r="F57" s="425"/>
      <c r="G57" s="224">
        <v>9794648.1199999992</v>
      </c>
      <c r="H57" s="229">
        <v>7856116.6600000001</v>
      </c>
    </row>
    <row r="58" spans="1:8" ht="14.25" x14ac:dyDescent="0.2">
      <c r="A58" s="121" t="s">
        <v>111</v>
      </c>
      <c r="C58" s="318"/>
      <c r="D58" s="425" t="s">
        <v>154</v>
      </c>
      <c r="E58" s="425"/>
      <c r="F58" s="425"/>
      <c r="G58" s="224">
        <v>0</v>
      </c>
      <c r="H58" s="229">
        <v>0</v>
      </c>
    </row>
    <row r="59" spans="1:8" ht="14.25" x14ac:dyDescent="0.2">
      <c r="A59" s="121" t="s">
        <v>112</v>
      </c>
      <c r="C59" s="318"/>
      <c r="D59" s="425" t="s">
        <v>155</v>
      </c>
      <c r="E59" s="425"/>
      <c r="F59" s="425"/>
      <c r="G59" s="224">
        <v>8921980.0299999993</v>
      </c>
      <c r="H59" s="223">
        <v>67.650000000000006</v>
      </c>
    </row>
    <row r="60" spans="1:8" s="138" customFormat="1" ht="15" x14ac:dyDescent="0.2">
      <c r="A60" s="137"/>
      <c r="C60" s="426" t="s">
        <v>156</v>
      </c>
      <c r="D60" s="427"/>
      <c r="E60" s="427"/>
      <c r="F60" s="427"/>
      <c r="G60" s="220">
        <v>32943024.489999998</v>
      </c>
      <c r="H60" s="221">
        <v>388271434.69999999</v>
      </c>
    </row>
    <row r="61" spans="1:8" ht="14.25" x14ac:dyDescent="0.2">
      <c r="A61" s="121" t="s">
        <v>113</v>
      </c>
      <c r="C61" s="318"/>
      <c r="D61" s="425" t="s">
        <v>157</v>
      </c>
      <c r="E61" s="425"/>
      <c r="F61" s="425"/>
      <c r="G61" s="224">
        <v>32943024.489999998</v>
      </c>
      <c r="H61" s="223">
        <v>388271434.69999999</v>
      </c>
    </row>
    <row r="62" spans="1:8" ht="6" customHeight="1" x14ac:dyDescent="0.2">
      <c r="C62" s="428"/>
      <c r="D62" s="425"/>
      <c r="E62" s="425"/>
      <c r="F62" s="425"/>
      <c r="G62" s="224"/>
      <c r="H62" s="229"/>
    </row>
    <row r="63" spans="1:8" ht="15" x14ac:dyDescent="0.2">
      <c r="C63" s="426" t="s">
        <v>158</v>
      </c>
      <c r="D63" s="427"/>
      <c r="E63" s="427"/>
      <c r="F63" s="427"/>
      <c r="G63" s="231">
        <v>2519768635.29</v>
      </c>
      <c r="H63" s="232">
        <v>7848947030.9000006</v>
      </c>
    </row>
    <row r="64" spans="1:8" ht="6" customHeight="1" x14ac:dyDescent="0.2">
      <c r="C64" s="318"/>
      <c r="D64" s="362"/>
      <c r="E64" s="362"/>
      <c r="F64" s="362"/>
      <c r="G64" s="224"/>
      <c r="H64" s="232"/>
    </row>
    <row r="65" spans="1:9" ht="15" x14ac:dyDescent="0.2">
      <c r="C65" s="426" t="s">
        <v>159</v>
      </c>
      <c r="D65" s="427"/>
      <c r="E65" s="427"/>
      <c r="F65" s="427"/>
      <c r="G65" s="231">
        <v>1728877793.2599998</v>
      </c>
      <c r="H65" s="232">
        <v>1627987062.1499987</v>
      </c>
    </row>
    <row r="66" spans="1:9" s="134" customFormat="1" ht="6" customHeight="1" thickBot="1" x14ac:dyDescent="0.25">
      <c r="A66" s="133"/>
      <c r="C66" s="122"/>
      <c r="D66" s="123"/>
      <c r="E66" s="123"/>
      <c r="F66" s="135"/>
      <c r="G66" s="166"/>
      <c r="H66" s="187"/>
    </row>
    <row r="67" spans="1:9" ht="12" customHeight="1" x14ac:dyDescent="0.2">
      <c r="B67" s="136"/>
      <c r="C67" s="424" t="s">
        <v>243</v>
      </c>
      <c r="D67" s="424"/>
      <c r="E67" s="424"/>
      <c r="F67" s="424"/>
      <c r="G67" s="424"/>
      <c r="H67" s="424"/>
    </row>
    <row r="68" spans="1:9" ht="12" customHeight="1" x14ac:dyDescent="0.2">
      <c r="C68" s="429"/>
      <c r="D68" s="429"/>
      <c r="E68" s="429"/>
      <c r="F68" s="429"/>
      <c r="G68" s="429"/>
      <c r="H68" s="429"/>
      <c r="I68" s="17"/>
    </row>
    <row r="71" spans="1:9" x14ac:dyDescent="0.2">
      <c r="G71" s="333"/>
      <c r="H71" s="333"/>
    </row>
  </sheetData>
  <mergeCells count="62">
    <mergeCell ref="C67:H67"/>
    <mergeCell ref="D59:F59"/>
    <mergeCell ref="C60:F60"/>
    <mergeCell ref="D61:F61"/>
    <mergeCell ref="C62:F62"/>
    <mergeCell ref="C63:F63"/>
    <mergeCell ref="D44:F44"/>
    <mergeCell ref="C45:F45"/>
    <mergeCell ref="D46:F46"/>
    <mergeCell ref="D47:F47"/>
    <mergeCell ref="C65:F65"/>
    <mergeCell ref="D50:F50"/>
    <mergeCell ref="D51:F51"/>
    <mergeCell ref="D52:F52"/>
    <mergeCell ref="D53:F53"/>
    <mergeCell ref="D54:F54"/>
    <mergeCell ref="C55:F55"/>
    <mergeCell ref="D56:F56"/>
    <mergeCell ref="D57:F57"/>
    <mergeCell ref="D58:F58"/>
    <mergeCell ref="C49:F49"/>
    <mergeCell ref="D48:F48"/>
    <mergeCell ref="D39:F39"/>
    <mergeCell ref="D40:F40"/>
    <mergeCell ref="D41:F41"/>
    <mergeCell ref="D42:F42"/>
    <mergeCell ref="D43:F43"/>
    <mergeCell ref="D20:F20"/>
    <mergeCell ref="C21:F21"/>
    <mergeCell ref="D36:F36"/>
    <mergeCell ref="D23:F23"/>
    <mergeCell ref="D24:F24"/>
    <mergeCell ref="D25:F25"/>
    <mergeCell ref="D26:F26"/>
    <mergeCell ref="C28:F28"/>
    <mergeCell ref="C30:F30"/>
    <mergeCell ref="C31:F31"/>
    <mergeCell ref="D32:F32"/>
    <mergeCell ref="D33:F33"/>
    <mergeCell ref="D34:F34"/>
    <mergeCell ref="C35:F35"/>
    <mergeCell ref="D15:F15"/>
    <mergeCell ref="D16:F16"/>
    <mergeCell ref="D17:F17"/>
    <mergeCell ref="C18:F18"/>
    <mergeCell ref="D19:F19"/>
    <mergeCell ref="C68:H68"/>
    <mergeCell ref="D10:F10"/>
    <mergeCell ref="C2:H2"/>
    <mergeCell ref="C3:H3"/>
    <mergeCell ref="C4:H4"/>
    <mergeCell ref="C8:F8"/>
    <mergeCell ref="C9:F9"/>
    <mergeCell ref="C6:E6"/>
    <mergeCell ref="C5:H5"/>
    <mergeCell ref="D37:F37"/>
    <mergeCell ref="D38:F38"/>
    <mergeCell ref="D22:F22"/>
    <mergeCell ref="D11:F11"/>
    <mergeCell ref="D12:F12"/>
    <mergeCell ref="D13:F13"/>
    <mergeCell ref="D14:F14"/>
  </mergeCells>
  <printOptions horizontalCentered="1" verticalCentered="1"/>
  <pageMargins left="0.70866141732283472" right="0.51181102362204722" top="0.35433070866141736" bottom="0.35433070866141736" header="0.31496062992125984" footer="0.31496062992125984"/>
  <pageSetup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92D050"/>
    <pageSetUpPr fitToPage="1"/>
  </sheetPr>
  <dimension ref="A1:H49"/>
  <sheetViews>
    <sheetView showGridLines="0" zoomScale="85" zoomScaleNormal="85" zoomScalePageLayoutView="80" workbookViewId="0">
      <selection activeCell="B2" sqref="B2:H2"/>
    </sheetView>
  </sheetViews>
  <sheetFormatPr baseColWidth="10" defaultColWidth="11.42578125" defaultRowHeight="14.25" x14ac:dyDescent="0.2"/>
  <cols>
    <col min="1" max="1" width="1.7109375" style="129" customWidth="1"/>
    <col min="2" max="2" width="11.42578125" style="128" customWidth="1"/>
    <col min="3" max="3" width="76" style="128" customWidth="1"/>
    <col min="4" max="4" width="22" style="128" customWidth="1"/>
    <col min="5" max="5" width="24.7109375" style="128" customWidth="1"/>
    <col min="6" max="6" width="22.28515625" style="128" customWidth="1"/>
    <col min="7" max="7" width="23.7109375" style="128" customWidth="1"/>
    <col min="8" max="8" width="22.85546875" style="128" customWidth="1"/>
    <col min="9" max="9" width="1.7109375" style="128" customWidth="1"/>
    <col min="10" max="16384" width="11.42578125" style="128"/>
  </cols>
  <sheetData>
    <row r="1" spans="1:8" ht="15" thickBot="1" x14ac:dyDescent="0.25"/>
    <row r="2" spans="1:8" ht="18" x14ac:dyDescent="0.2">
      <c r="B2" s="454" t="s">
        <v>32</v>
      </c>
      <c r="C2" s="455"/>
      <c r="D2" s="455"/>
      <c r="E2" s="455"/>
      <c r="F2" s="455"/>
      <c r="G2" s="455"/>
      <c r="H2" s="456"/>
    </row>
    <row r="3" spans="1:8" ht="18" x14ac:dyDescent="0.2">
      <c r="B3" s="457" t="s">
        <v>198</v>
      </c>
      <c r="C3" s="458"/>
      <c r="D3" s="458"/>
      <c r="E3" s="458"/>
      <c r="F3" s="458"/>
      <c r="G3" s="458"/>
      <c r="H3" s="459"/>
    </row>
    <row r="4" spans="1:8" ht="18" x14ac:dyDescent="0.2">
      <c r="A4" s="130"/>
      <c r="B4" s="457" t="s">
        <v>265</v>
      </c>
      <c r="C4" s="458"/>
      <c r="D4" s="458"/>
      <c r="E4" s="458"/>
      <c r="F4" s="458"/>
      <c r="G4" s="458"/>
      <c r="H4" s="459"/>
    </row>
    <row r="5" spans="1:8" ht="18" x14ac:dyDescent="0.2">
      <c r="A5" s="130"/>
      <c r="B5" s="457" t="s">
        <v>260</v>
      </c>
      <c r="C5" s="458"/>
      <c r="D5" s="458"/>
      <c r="E5" s="458"/>
      <c r="F5" s="458"/>
      <c r="G5" s="458"/>
      <c r="H5" s="459"/>
    </row>
    <row r="6" spans="1:8" ht="3.75" customHeight="1" thickBot="1" x14ac:dyDescent="0.25">
      <c r="A6" s="130"/>
      <c r="B6" s="460"/>
      <c r="C6" s="461"/>
      <c r="D6" s="461"/>
      <c r="E6" s="461"/>
      <c r="F6" s="461"/>
      <c r="G6" s="461"/>
      <c r="H6" s="462"/>
    </row>
    <row r="7" spans="1:8" ht="51.75" thickBot="1" x14ac:dyDescent="0.25">
      <c r="A7" s="130"/>
      <c r="B7" s="463" t="s">
        <v>161</v>
      </c>
      <c r="C7" s="463"/>
      <c r="D7" s="117" t="s">
        <v>73</v>
      </c>
      <c r="E7" s="117" t="s">
        <v>199</v>
      </c>
      <c r="F7" s="117" t="s">
        <v>200</v>
      </c>
      <c r="G7" s="117" t="s">
        <v>210</v>
      </c>
      <c r="H7" s="117" t="s">
        <v>201</v>
      </c>
    </row>
    <row r="8" spans="1:8" ht="4.5" customHeight="1" x14ac:dyDescent="0.2">
      <c r="A8" s="130"/>
      <c r="B8" s="110"/>
      <c r="C8" s="111"/>
      <c r="D8" s="112"/>
      <c r="E8" s="113"/>
      <c r="F8" s="114"/>
      <c r="G8" s="115"/>
      <c r="H8" s="116"/>
    </row>
    <row r="9" spans="1:8" ht="15" x14ac:dyDescent="0.2">
      <c r="A9" s="130"/>
      <c r="B9" s="447" t="s">
        <v>253</v>
      </c>
      <c r="C9" s="448"/>
      <c r="D9" s="245">
        <v>0</v>
      </c>
      <c r="E9" s="245">
        <v>0</v>
      </c>
      <c r="F9" s="245">
        <v>0</v>
      </c>
      <c r="G9" s="245">
        <v>0</v>
      </c>
      <c r="H9" s="246">
        <v>0</v>
      </c>
    </row>
    <row r="10" spans="1:8" x14ac:dyDescent="0.2">
      <c r="A10" s="131"/>
      <c r="B10" s="441" t="s">
        <v>202</v>
      </c>
      <c r="C10" s="442"/>
      <c r="D10" s="247">
        <v>0</v>
      </c>
      <c r="E10" s="247">
        <v>0</v>
      </c>
      <c r="F10" s="247">
        <v>0</v>
      </c>
      <c r="G10" s="247">
        <v>0</v>
      </c>
      <c r="H10" s="158">
        <v>0</v>
      </c>
    </row>
    <row r="11" spans="1:8" x14ac:dyDescent="0.2">
      <c r="A11" s="131"/>
      <c r="B11" s="441" t="s">
        <v>76</v>
      </c>
      <c r="C11" s="442"/>
      <c r="D11" s="247">
        <v>0</v>
      </c>
      <c r="E11" s="247">
        <v>0</v>
      </c>
      <c r="F11" s="247">
        <v>0</v>
      </c>
      <c r="G11" s="247">
        <v>0</v>
      </c>
      <c r="H11" s="158">
        <v>0</v>
      </c>
    </row>
    <row r="12" spans="1:8" x14ac:dyDescent="0.2">
      <c r="A12" s="131"/>
      <c r="B12" s="441" t="s">
        <v>189</v>
      </c>
      <c r="C12" s="442"/>
      <c r="D12" s="247">
        <v>0</v>
      </c>
      <c r="E12" s="247">
        <v>0</v>
      </c>
      <c r="F12" s="247">
        <v>0</v>
      </c>
      <c r="G12" s="247">
        <v>0</v>
      </c>
      <c r="H12" s="158">
        <v>0</v>
      </c>
    </row>
    <row r="13" spans="1:8" ht="4.5" customHeight="1" x14ac:dyDescent="0.2">
      <c r="A13" s="130"/>
      <c r="B13" s="322"/>
      <c r="C13" s="75"/>
      <c r="D13" s="157"/>
      <c r="E13" s="157"/>
      <c r="F13" s="157"/>
      <c r="G13" s="248"/>
      <c r="H13" s="158"/>
    </row>
    <row r="14" spans="1:8" ht="15" x14ac:dyDescent="0.2">
      <c r="A14" s="130"/>
      <c r="B14" s="447" t="s">
        <v>254</v>
      </c>
      <c r="C14" s="448"/>
      <c r="D14" s="245">
        <v>0</v>
      </c>
      <c r="E14" s="245">
        <v>23168382964.650002</v>
      </c>
      <c r="F14" s="245">
        <v>1627987062.1499996</v>
      </c>
      <c r="G14" s="245">
        <v>0</v>
      </c>
      <c r="H14" s="246">
        <v>24796370026.800003</v>
      </c>
    </row>
    <row r="15" spans="1:8" x14ac:dyDescent="0.2">
      <c r="A15" s="131"/>
      <c r="B15" s="441" t="s">
        <v>159</v>
      </c>
      <c r="C15" s="442"/>
      <c r="D15" s="157">
        <v>0</v>
      </c>
      <c r="E15" s="157">
        <v>0</v>
      </c>
      <c r="F15" s="157">
        <v>1627987062.1499996</v>
      </c>
      <c r="G15" s="247">
        <v>0</v>
      </c>
      <c r="H15" s="158">
        <v>1627987062.1499996</v>
      </c>
    </row>
    <row r="16" spans="1:8" x14ac:dyDescent="0.2">
      <c r="A16" s="94"/>
      <c r="B16" s="441" t="s">
        <v>80</v>
      </c>
      <c r="C16" s="442"/>
      <c r="D16" s="157">
        <v>0</v>
      </c>
      <c r="E16" s="157">
        <v>3523172960.1400003</v>
      </c>
      <c r="F16" s="157">
        <v>0</v>
      </c>
      <c r="G16" s="247">
        <v>0</v>
      </c>
      <c r="H16" s="158">
        <v>3523172960.1400003</v>
      </c>
    </row>
    <row r="17" spans="1:8" x14ac:dyDescent="0.2">
      <c r="A17" s="131"/>
      <c r="B17" s="441" t="s">
        <v>203</v>
      </c>
      <c r="C17" s="442"/>
      <c r="D17" s="157">
        <v>0</v>
      </c>
      <c r="E17" s="157">
        <v>11164141474.6</v>
      </c>
      <c r="F17" s="157">
        <v>0</v>
      </c>
      <c r="G17" s="247">
        <v>0</v>
      </c>
      <c r="H17" s="158">
        <v>11164141474.6</v>
      </c>
    </row>
    <row r="18" spans="1:8" x14ac:dyDescent="0.2">
      <c r="A18" s="131"/>
      <c r="B18" s="441" t="s">
        <v>82</v>
      </c>
      <c r="C18" s="442"/>
      <c r="D18" s="157">
        <v>0</v>
      </c>
      <c r="E18" s="157">
        <v>0</v>
      </c>
      <c r="F18" s="157">
        <v>0</v>
      </c>
      <c r="G18" s="247">
        <v>0</v>
      </c>
      <c r="H18" s="158">
        <v>0</v>
      </c>
    </row>
    <row r="19" spans="1:8" x14ac:dyDescent="0.2">
      <c r="A19" s="131"/>
      <c r="B19" s="441" t="s">
        <v>83</v>
      </c>
      <c r="C19" s="442"/>
      <c r="D19" s="157">
        <v>0</v>
      </c>
      <c r="E19" s="157">
        <v>8481068529.9099998</v>
      </c>
      <c r="F19" s="157">
        <v>0</v>
      </c>
      <c r="G19" s="247">
        <v>0</v>
      </c>
      <c r="H19" s="158">
        <v>8481068529.9099998</v>
      </c>
    </row>
    <row r="20" spans="1:8" ht="4.5" customHeight="1" x14ac:dyDescent="0.2">
      <c r="A20" s="130"/>
      <c r="B20" s="322"/>
      <c r="C20" s="75"/>
      <c r="D20" s="157"/>
      <c r="E20" s="248"/>
      <c r="F20" s="157"/>
      <c r="G20" s="157"/>
      <c r="H20" s="249"/>
    </row>
    <row r="21" spans="1:8" ht="15" x14ac:dyDescent="0.2">
      <c r="A21" s="130"/>
      <c r="B21" s="452" t="s">
        <v>259</v>
      </c>
      <c r="C21" s="453"/>
      <c r="D21" s="250">
        <v>0</v>
      </c>
      <c r="E21" s="250">
        <v>0</v>
      </c>
      <c r="F21" s="250">
        <v>0</v>
      </c>
      <c r="G21" s="250">
        <v>0</v>
      </c>
      <c r="H21" s="251">
        <v>0</v>
      </c>
    </row>
    <row r="22" spans="1:8" x14ac:dyDescent="0.2">
      <c r="A22" s="131"/>
      <c r="B22" s="441" t="s">
        <v>211</v>
      </c>
      <c r="C22" s="442"/>
      <c r="D22" s="247">
        <v>0</v>
      </c>
      <c r="E22" s="247">
        <v>0</v>
      </c>
      <c r="F22" s="247">
        <v>0</v>
      </c>
      <c r="G22" s="247">
        <v>0</v>
      </c>
      <c r="H22" s="158">
        <v>0</v>
      </c>
    </row>
    <row r="23" spans="1:8" x14ac:dyDescent="0.2">
      <c r="A23" s="131"/>
      <c r="B23" s="441" t="s">
        <v>86</v>
      </c>
      <c r="C23" s="442"/>
      <c r="D23" s="247">
        <v>0</v>
      </c>
      <c r="E23" s="247">
        <v>0</v>
      </c>
      <c r="F23" s="247">
        <v>0</v>
      </c>
      <c r="G23" s="247">
        <v>0</v>
      </c>
      <c r="H23" s="158">
        <v>0</v>
      </c>
    </row>
    <row r="24" spans="1:8" ht="4.5" customHeight="1" x14ac:dyDescent="0.2">
      <c r="A24" s="130"/>
      <c r="B24" s="322"/>
      <c r="C24" s="75"/>
      <c r="D24" s="157"/>
      <c r="E24" s="248"/>
      <c r="F24" s="157"/>
      <c r="G24" s="157"/>
      <c r="H24" s="249"/>
    </row>
    <row r="25" spans="1:8" ht="15" x14ac:dyDescent="0.2">
      <c r="A25" s="130"/>
      <c r="B25" s="464" t="s">
        <v>249</v>
      </c>
      <c r="C25" s="465"/>
      <c r="D25" s="245">
        <v>0</v>
      </c>
      <c r="E25" s="245">
        <v>23168382964.650002</v>
      </c>
      <c r="F25" s="245">
        <v>1627987062.1499996</v>
      </c>
      <c r="G25" s="245">
        <v>0</v>
      </c>
      <c r="H25" s="246">
        <v>24796370026.800003</v>
      </c>
    </row>
    <row r="26" spans="1:8" ht="4.5" customHeight="1" x14ac:dyDescent="0.2">
      <c r="A26" s="130"/>
      <c r="B26" s="109"/>
      <c r="C26" s="76"/>
      <c r="D26" s="248"/>
      <c r="E26" s="157"/>
      <c r="F26" s="157"/>
      <c r="G26" s="248"/>
      <c r="H26" s="158"/>
    </row>
    <row r="27" spans="1:8" ht="15" x14ac:dyDescent="0.2">
      <c r="A27" s="130"/>
      <c r="B27" s="447" t="s">
        <v>255</v>
      </c>
      <c r="C27" s="448"/>
      <c r="D27" s="245">
        <v>8353049.5999999996</v>
      </c>
      <c r="E27" s="245">
        <v>0</v>
      </c>
      <c r="F27" s="245">
        <v>0</v>
      </c>
      <c r="G27" s="245">
        <v>0</v>
      </c>
      <c r="H27" s="246">
        <v>8353049.5999999996</v>
      </c>
    </row>
    <row r="28" spans="1:8" x14ac:dyDescent="0.2">
      <c r="A28" s="131"/>
      <c r="B28" s="441" t="s">
        <v>75</v>
      </c>
      <c r="C28" s="442"/>
      <c r="D28" s="247">
        <v>0</v>
      </c>
      <c r="E28" s="247">
        <v>0</v>
      </c>
      <c r="F28" s="247">
        <v>0</v>
      </c>
      <c r="G28" s="247">
        <v>0</v>
      </c>
      <c r="H28" s="158">
        <v>0</v>
      </c>
    </row>
    <row r="29" spans="1:8" x14ac:dyDescent="0.2">
      <c r="A29" s="131"/>
      <c r="B29" s="441" t="s">
        <v>76</v>
      </c>
      <c r="C29" s="442"/>
      <c r="D29" s="247">
        <v>8353049.5999999996</v>
      </c>
      <c r="E29" s="247">
        <v>0</v>
      </c>
      <c r="F29" s="247">
        <v>0</v>
      </c>
      <c r="G29" s="247">
        <v>0</v>
      </c>
      <c r="H29" s="158">
        <v>8353049.5999999996</v>
      </c>
    </row>
    <row r="30" spans="1:8" x14ac:dyDescent="0.2">
      <c r="A30" s="131"/>
      <c r="B30" s="441" t="s">
        <v>189</v>
      </c>
      <c r="C30" s="442"/>
      <c r="D30" s="247">
        <v>0</v>
      </c>
      <c r="E30" s="247">
        <v>0</v>
      </c>
      <c r="F30" s="247">
        <v>0</v>
      </c>
      <c r="G30" s="247">
        <v>0</v>
      </c>
      <c r="H30" s="158">
        <v>0</v>
      </c>
    </row>
    <row r="31" spans="1:8" ht="4.5" customHeight="1" x14ac:dyDescent="0.2">
      <c r="A31" s="130"/>
      <c r="B31" s="322"/>
      <c r="C31" s="75"/>
      <c r="D31" s="248"/>
      <c r="E31" s="157"/>
      <c r="F31" s="157"/>
      <c r="G31" s="248"/>
      <c r="H31" s="158"/>
    </row>
    <row r="32" spans="1:8" ht="15" x14ac:dyDescent="0.2">
      <c r="A32" s="130"/>
      <c r="B32" s="447" t="s">
        <v>256</v>
      </c>
      <c r="C32" s="448"/>
      <c r="D32" s="245">
        <v>0</v>
      </c>
      <c r="E32" s="245">
        <v>1359757683.5999985</v>
      </c>
      <c r="F32" s="245">
        <v>97064202.970001221</v>
      </c>
      <c r="G32" s="245">
        <v>0</v>
      </c>
      <c r="H32" s="246">
        <v>1456821886.5699997</v>
      </c>
    </row>
    <row r="33" spans="1:8" x14ac:dyDescent="0.2">
      <c r="A33" s="94"/>
      <c r="B33" s="449" t="s">
        <v>159</v>
      </c>
      <c r="C33" s="450"/>
      <c r="D33" s="451">
        <v>0</v>
      </c>
      <c r="E33" s="451">
        <v>0</v>
      </c>
      <c r="F33" s="446">
        <v>1728877793.2600002</v>
      </c>
      <c r="G33" s="446">
        <v>0</v>
      </c>
      <c r="H33" s="445">
        <v>1728877793.2600002</v>
      </c>
    </row>
    <row r="34" spans="1:8" x14ac:dyDescent="0.2">
      <c r="A34" s="94"/>
      <c r="B34" s="449"/>
      <c r="C34" s="450"/>
      <c r="D34" s="451"/>
      <c r="E34" s="451"/>
      <c r="F34" s="446"/>
      <c r="G34" s="446"/>
      <c r="H34" s="445"/>
    </row>
    <row r="35" spans="1:8" x14ac:dyDescent="0.2">
      <c r="A35" s="94"/>
      <c r="B35" s="441" t="s">
        <v>80</v>
      </c>
      <c r="C35" s="442"/>
      <c r="D35" s="157">
        <v>0</v>
      </c>
      <c r="E35" s="157">
        <v>1359757683.5999985</v>
      </c>
      <c r="F35" s="247">
        <v>-1627987062.1499996</v>
      </c>
      <c r="G35" s="247">
        <v>0</v>
      </c>
      <c r="H35" s="158">
        <v>-268229378.55000114</v>
      </c>
    </row>
    <row r="36" spans="1:8" ht="15" x14ac:dyDescent="0.2">
      <c r="A36" s="130"/>
      <c r="B36" s="441" t="s">
        <v>203</v>
      </c>
      <c r="C36" s="442"/>
      <c r="D36" s="157">
        <v>0</v>
      </c>
      <c r="E36" s="247">
        <v>0</v>
      </c>
      <c r="F36" s="157">
        <v>0</v>
      </c>
      <c r="G36" s="247">
        <v>0</v>
      </c>
      <c r="H36" s="158">
        <v>0</v>
      </c>
    </row>
    <row r="37" spans="1:8" ht="15" x14ac:dyDescent="0.2">
      <c r="A37" s="130"/>
      <c r="B37" s="441" t="s">
        <v>82</v>
      </c>
      <c r="C37" s="442"/>
      <c r="D37" s="157">
        <v>0</v>
      </c>
      <c r="E37" s="247">
        <v>0</v>
      </c>
      <c r="F37" s="157">
        <v>0</v>
      </c>
      <c r="G37" s="247">
        <v>0</v>
      </c>
      <c r="H37" s="158">
        <v>0</v>
      </c>
    </row>
    <row r="38" spans="1:8" x14ac:dyDescent="0.2">
      <c r="A38" s="94"/>
      <c r="B38" s="441" t="s">
        <v>83</v>
      </c>
      <c r="C38" s="442"/>
      <c r="D38" s="157">
        <v>0</v>
      </c>
      <c r="E38" s="247">
        <v>0</v>
      </c>
      <c r="F38" s="157">
        <v>-3826528.1399993896</v>
      </c>
      <c r="G38" s="247">
        <v>0</v>
      </c>
      <c r="H38" s="158">
        <v>-3826528.1399993896</v>
      </c>
    </row>
    <row r="39" spans="1:8" ht="4.5" customHeight="1" x14ac:dyDescent="0.2">
      <c r="A39" s="130"/>
      <c r="B39" s="320"/>
      <c r="C39" s="321"/>
      <c r="D39" s="157"/>
      <c r="E39" s="248"/>
      <c r="F39" s="157"/>
      <c r="G39" s="157"/>
      <c r="H39" s="249"/>
    </row>
    <row r="40" spans="1:8" ht="32.25" customHeight="1" x14ac:dyDescent="0.2">
      <c r="A40" s="130"/>
      <c r="B40" s="447" t="s">
        <v>257</v>
      </c>
      <c r="C40" s="448"/>
      <c r="D40" s="250">
        <v>0</v>
      </c>
      <c r="E40" s="250">
        <v>0</v>
      </c>
      <c r="F40" s="250">
        <v>0</v>
      </c>
      <c r="G40" s="250">
        <v>0</v>
      </c>
      <c r="H40" s="246">
        <v>0</v>
      </c>
    </row>
    <row r="41" spans="1:8" x14ac:dyDescent="0.2">
      <c r="A41" s="131"/>
      <c r="B41" s="441" t="s">
        <v>211</v>
      </c>
      <c r="C41" s="442"/>
      <c r="D41" s="247">
        <v>0</v>
      </c>
      <c r="E41" s="247">
        <v>0</v>
      </c>
      <c r="F41" s="247">
        <v>0</v>
      </c>
      <c r="G41" s="247">
        <v>0</v>
      </c>
      <c r="H41" s="158">
        <v>0</v>
      </c>
    </row>
    <row r="42" spans="1:8" x14ac:dyDescent="0.2">
      <c r="A42" s="131"/>
      <c r="B42" s="441" t="s">
        <v>86</v>
      </c>
      <c r="C42" s="442"/>
      <c r="D42" s="247">
        <v>0</v>
      </c>
      <c r="E42" s="247">
        <v>0</v>
      </c>
      <c r="F42" s="247">
        <v>0</v>
      </c>
      <c r="G42" s="247">
        <v>0</v>
      </c>
      <c r="H42" s="158">
        <v>0</v>
      </c>
    </row>
    <row r="43" spans="1:8" ht="4.5" customHeight="1" x14ac:dyDescent="0.2">
      <c r="A43" s="130"/>
      <c r="B43" s="323"/>
      <c r="C43" s="324"/>
      <c r="D43" s="157"/>
      <c r="E43" s="248"/>
      <c r="F43" s="157"/>
      <c r="G43" s="157"/>
      <c r="H43" s="249"/>
    </row>
    <row r="44" spans="1:8" ht="15.75" thickBot="1" x14ac:dyDescent="0.25">
      <c r="A44" s="130"/>
      <c r="B44" s="443" t="s">
        <v>258</v>
      </c>
      <c r="C44" s="444"/>
      <c r="D44" s="252">
        <v>8353049.5999999996</v>
      </c>
      <c r="E44" s="252">
        <v>24528140648.25</v>
      </c>
      <c r="F44" s="252">
        <v>1725051265.1200008</v>
      </c>
      <c r="G44" s="252">
        <v>0</v>
      </c>
      <c r="H44" s="299">
        <v>26261544962.970001</v>
      </c>
    </row>
    <row r="45" spans="1:8" ht="12" customHeight="1" x14ac:dyDescent="0.25">
      <c r="B45" s="22" t="s">
        <v>243</v>
      </c>
      <c r="D45" s="253"/>
      <c r="E45" s="253"/>
      <c r="F45" s="254"/>
      <c r="G45" s="255"/>
      <c r="H45" s="256">
        <v>26261544962.969997</v>
      </c>
    </row>
    <row r="46" spans="1:8" ht="12" customHeight="1" x14ac:dyDescent="0.2">
      <c r="B46" s="326"/>
      <c r="C46" s="23"/>
      <c r="D46" s="257"/>
      <c r="E46" s="257"/>
      <c r="F46" s="257"/>
      <c r="H46" s="258"/>
    </row>
    <row r="49" spans="4:8" x14ac:dyDescent="0.2">
      <c r="D49" s="254"/>
      <c r="E49" s="254"/>
      <c r="F49" s="254"/>
      <c r="G49" s="254"/>
      <c r="H49" s="254"/>
    </row>
  </sheetData>
  <mergeCells count="39">
    <mergeCell ref="B29:C29"/>
    <mergeCell ref="B15:C15"/>
    <mergeCell ref="B2:H2"/>
    <mergeCell ref="B3:H3"/>
    <mergeCell ref="B4:H4"/>
    <mergeCell ref="B5:H5"/>
    <mergeCell ref="B6:H6"/>
    <mergeCell ref="B7:C7"/>
    <mergeCell ref="B9:C9"/>
    <mergeCell ref="B10:C10"/>
    <mergeCell ref="B11:C11"/>
    <mergeCell ref="B12:C12"/>
    <mergeCell ref="B14:C14"/>
    <mergeCell ref="B22:C22"/>
    <mergeCell ref="B23:C23"/>
    <mergeCell ref="B25:C25"/>
    <mergeCell ref="B27:C27"/>
    <mergeCell ref="B28:C28"/>
    <mergeCell ref="B16:C16"/>
    <mergeCell ref="B17:C17"/>
    <mergeCell ref="B18:C18"/>
    <mergeCell ref="B19:C19"/>
    <mergeCell ref="B21:C21"/>
    <mergeCell ref="B32:C32"/>
    <mergeCell ref="B33:C34"/>
    <mergeCell ref="D33:D34"/>
    <mergeCell ref="E33:E34"/>
    <mergeCell ref="B30:C30"/>
    <mergeCell ref="B41:C41"/>
    <mergeCell ref="B42:C42"/>
    <mergeCell ref="B44:C44"/>
    <mergeCell ref="H33:H34"/>
    <mergeCell ref="B35:C35"/>
    <mergeCell ref="B36:C36"/>
    <mergeCell ref="B37:C37"/>
    <mergeCell ref="B38:C38"/>
    <mergeCell ref="F33:F34"/>
    <mergeCell ref="G33:G34"/>
    <mergeCell ref="B40:C40"/>
  </mergeCells>
  <printOptions horizontalCentered="1"/>
  <pageMargins left="0.51181102362204722" right="0.51181102362204722" top="0.35433070866141736" bottom="0.35433070866141736" header="0.31496062992125984" footer="0.31496062992125984"/>
  <pageSetup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92D050"/>
    <pageSetUpPr fitToPage="1"/>
  </sheetPr>
  <dimension ref="A1:D68"/>
  <sheetViews>
    <sheetView showGridLines="0" zoomScaleNormal="100" workbookViewId="0">
      <selection activeCell="B2" sqref="B2:D2"/>
    </sheetView>
  </sheetViews>
  <sheetFormatPr baseColWidth="10" defaultColWidth="11.42578125" defaultRowHeight="14.25" customHeight="1" x14ac:dyDescent="0.2"/>
  <cols>
    <col min="1" max="1" width="1.7109375" style="124" customWidth="1"/>
    <col min="2" max="2" width="78.28515625" style="126" customWidth="1"/>
    <col min="3" max="4" width="20.42578125" style="126" bestFit="1" customWidth="1"/>
    <col min="5" max="5" width="1.7109375" style="126" customWidth="1"/>
    <col min="6" max="16384" width="11.42578125" style="126"/>
  </cols>
  <sheetData>
    <row r="1" spans="2:4" ht="14.25" customHeight="1" thickBot="1" x14ac:dyDescent="0.25">
      <c r="B1" s="125"/>
      <c r="D1" s="125"/>
    </row>
    <row r="2" spans="2:4" ht="18" x14ac:dyDescent="0.2">
      <c r="B2" s="412" t="s">
        <v>32</v>
      </c>
      <c r="C2" s="413"/>
      <c r="D2" s="414"/>
    </row>
    <row r="3" spans="2:4" ht="18" x14ac:dyDescent="0.2">
      <c r="B3" s="466" t="s">
        <v>185</v>
      </c>
      <c r="C3" s="467"/>
      <c r="D3" s="468"/>
    </row>
    <row r="4" spans="2:4" ht="18" x14ac:dyDescent="0.2">
      <c r="B4" s="466" t="s">
        <v>266</v>
      </c>
      <c r="C4" s="467"/>
      <c r="D4" s="468"/>
    </row>
    <row r="5" spans="2:4" ht="3" customHeight="1" thickBot="1" x14ac:dyDescent="0.25">
      <c r="B5" s="469"/>
      <c r="C5" s="470"/>
      <c r="D5" s="471"/>
    </row>
    <row r="6" spans="2:4" ht="14.25" customHeight="1" thickBot="1" x14ac:dyDescent="0.25">
      <c r="B6" s="316" t="s">
        <v>245</v>
      </c>
      <c r="C6" s="107" t="s">
        <v>163</v>
      </c>
      <c r="D6" s="108" t="s">
        <v>166</v>
      </c>
    </row>
    <row r="7" spans="2:4" ht="15" x14ac:dyDescent="0.2">
      <c r="B7" s="77" t="s">
        <v>0</v>
      </c>
      <c r="C7" s="233">
        <v>71888485.53000021</v>
      </c>
      <c r="D7" s="234">
        <v>1516667827.2599986</v>
      </c>
    </row>
    <row r="8" spans="2:4" ht="15.75" x14ac:dyDescent="0.25">
      <c r="B8" s="78" t="s">
        <v>35</v>
      </c>
      <c r="C8" s="235">
        <v>0</v>
      </c>
      <c r="D8" s="236">
        <v>1006339859.5000001</v>
      </c>
    </row>
    <row r="9" spans="2:4" ht="15" x14ac:dyDescent="0.2">
      <c r="B9" s="79" t="s">
        <v>37</v>
      </c>
      <c r="C9" s="237">
        <v>0</v>
      </c>
      <c r="D9" s="238">
        <v>974053951.33000016</v>
      </c>
    </row>
    <row r="10" spans="2:4" ht="15" x14ac:dyDescent="0.2">
      <c r="B10" s="79" t="s">
        <v>39</v>
      </c>
      <c r="C10" s="237">
        <v>0</v>
      </c>
      <c r="D10" s="239">
        <v>32285908.169999998</v>
      </c>
    </row>
    <row r="11" spans="2:4" ht="14.25" customHeight="1" x14ac:dyDescent="0.2">
      <c r="B11" s="79" t="s">
        <v>41</v>
      </c>
      <c r="C11" s="237">
        <v>0</v>
      </c>
      <c r="D11" s="239">
        <v>0</v>
      </c>
    </row>
    <row r="12" spans="2:4" ht="14.25" customHeight="1" x14ac:dyDescent="0.2">
      <c r="B12" s="79" t="s">
        <v>186</v>
      </c>
      <c r="C12" s="237">
        <v>0</v>
      </c>
      <c r="D12" s="238">
        <v>0</v>
      </c>
    </row>
    <row r="13" spans="2:4" ht="14.25" customHeight="1" x14ac:dyDescent="0.2">
      <c r="B13" s="79" t="s">
        <v>45</v>
      </c>
      <c r="C13" s="237">
        <v>0</v>
      </c>
      <c r="D13" s="238">
        <v>0</v>
      </c>
    </row>
    <row r="14" spans="2:4" ht="14.25" customHeight="1" x14ac:dyDescent="0.2">
      <c r="B14" s="79" t="s">
        <v>47</v>
      </c>
      <c r="C14" s="237">
        <v>0</v>
      </c>
      <c r="D14" s="238">
        <v>0</v>
      </c>
    </row>
    <row r="15" spans="2:4" ht="15" x14ac:dyDescent="0.2">
      <c r="B15" s="79" t="s">
        <v>187</v>
      </c>
      <c r="C15" s="237">
        <v>0</v>
      </c>
      <c r="D15" s="238">
        <v>0</v>
      </c>
    </row>
    <row r="16" spans="2:4" ht="6" customHeight="1" x14ac:dyDescent="0.2">
      <c r="B16" s="80"/>
      <c r="C16" s="240"/>
      <c r="D16" s="241"/>
    </row>
    <row r="17" spans="2:4" ht="15" x14ac:dyDescent="0.2">
      <c r="B17" s="81" t="s">
        <v>54</v>
      </c>
      <c r="C17" s="242">
        <v>71888485.53000021</v>
      </c>
      <c r="D17" s="243">
        <v>510327967.75999844</v>
      </c>
    </row>
    <row r="18" spans="2:4" ht="14.25" customHeight="1" x14ac:dyDescent="0.2">
      <c r="B18" s="79" t="s">
        <v>56</v>
      </c>
      <c r="C18" s="237">
        <v>0</v>
      </c>
      <c r="D18" s="238">
        <v>61285910.49000001</v>
      </c>
    </row>
    <row r="19" spans="2:4" ht="14.25" customHeight="1" x14ac:dyDescent="0.2">
      <c r="B19" s="79" t="s">
        <v>58</v>
      </c>
      <c r="C19" s="237">
        <v>0</v>
      </c>
      <c r="D19" s="238">
        <v>0</v>
      </c>
    </row>
    <row r="20" spans="2:4" ht="14.25" customHeight="1" x14ac:dyDescent="0.2">
      <c r="B20" s="79" t="s">
        <v>60</v>
      </c>
      <c r="C20" s="237">
        <v>0</v>
      </c>
      <c r="D20" s="238">
        <v>403729420.34999847</v>
      </c>
    </row>
    <row r="21" spans="2:4" ht="14.25" customHeight="1" x14ac:dyDescent="0.2">
      <c r="B21" s="79" t="s">
        <v>62</v>
      </c>
      <c r="C21" s="237">
        <v>0</v>
      </c>
      <c r="D21" s="238">
        <v>28997339.579999924</v>
      </c>
    </row>
    <row r="22" spans="2:4" ht="14.25" customHeight="1" x14ac:dyDescent="0.2">
      <c r="B22" s="79" t="s">
        <v>64</v>
      </c>
      <c r="C22" s="237">
        <v>0</v>
      </c>
      <c r="D22" s="238">
        <v>6743189.549999997</v>
      </c>
    </row>
    <row r="23" spans="2:4" ht="14.25" customHeight="1" x14ac:dyDescent="0.2">
      <c r="B23" s="79" t="s">
        <v>66</v>
      </c>
      <c r="C23" s="237">
        <v>71888485.53000021</v>
      </c>
      <c r="D23" s="238">
        <v>0</v>
      </c>
    </row>
    <row r="24" spans="2:4" ht="14.25" customHeight="1" x14ac:dyDescent="0.2">
      <c r="B24" s="79" t="s">
        <v>68</v>
      </c>
      <c r="C24" s="237">
        <v>0</v>
      </c>
      <c r="D24" s="238">
        <v>9572107.7899999917</v>
      </c>
    </row>
    <row r="25" spans="2:4" ht="14.25" customHeight="1" x14ac:dyDescent="0.2">
      <c r="B25" s="79" t="s">
        <v>70</v>
      </c>
      <c r="C25" s="237">
        <v>0</v>
      </c>
      <c r="D25" s="238">
        <v>0</v>
      </c>
    </row>
    <row r="26" spans="2:4" ht="14.25" customHeight="1" x14ac:dyDescent="0.2">
      <c r="B26" s="79" t="s">
        <v>71</v>
      </c>
      <c r="C26" s="237">
        <v>0</v>
      </c>
      <c r="D26" s="238">
        <v>0</v>
      </c>
    </row>
    <row r="27" spans="2:4" ht="5.25" customHeight="1" x14ac:dyDescent="0.2">
      <c r="B27" s="80"/>
      <c r="C27" s="240"/>
      <c r="D27" s="241"/>
    </row>
    <row r="28" spans="2:4" ht="14.25" customHeight="1" x14ac:dyDescent="0.2">
      <c r="B28" s="81" t="s">
        <v>7</v>
      </c>
      <c r="C28" s="242">
        <v>5312961.4199999981</v>
      </c>
      <c r="D28" s="243">
        <v>25708555.860000037</v>
      </c>
    </row>
    <row r="29" spans="2:4" ht="14.25" customHeight="1" x14ac:dyDescent="0.2">
      <c r="B29" s="81" t="s">
        <v>36</v>
      </c>
      <c r="C29" s="242">
        <v>5312961.4199999981</v>
      </c>
      <c r="D29" s="243">
        <v>10777640.100000046</v>
      </c>
    </row>
    <row r="30" spans="2:4" ht="14.25" customHeight="1" x14ac:dyDescent="0.2">
      <c r="B30" s="79" t="s">
        <v>38</v>
      </c>
      <c r="C30" s="237">
        <v>0</v>
      </c>
      <c r="D30" s="238">
        <v>1998333.3300000429</v>
      </c>
    </row>
    <row r="31" spans="2:4" ht="14.25" customHeight="1" x14ac:dyDescent="0.2">
      <c r="B31" s="79" t="s">
        <v>40</v>
      </c>
      <c r="C31" s="237">
        <v>0</v>
      </c>
      <c r="D31" s="238">
        <v>0</v>
      </c>
    </row>
    <row r="32" spans="2:4" ht="14.25" customHeight="1" x14ac:dyDescent="0.2">
      <c r="B32" s="79" t="s">
        <v>42</v>
      </c>
      <c r="C32" s="237">
        <v>2143785.1799999997</v>
      </c>
      <c r="D32" s="238">
        <v>0</v>
      </c>
    </row>
    <row r="33" spans="2:4" ht="14.25" customHeight="1" x14ac:dyDescent="0.2">
      <c r="B33" s="79" t="s">
        <v>44</v>
      </c>
      <c r="C33" s="237">
        <v>0</v>
      </c>
      <c r="D33" s="238">
        <v>0</v>
      </c>
    </row>
    <row r="34" spans="2:4" ht="14.25" customHeight="1" x14ac:dyDescent="0.2">
      <c r="B34" s="79" t="s">
        <v>46</v>
      </c>
      <c r="C34" s="237">
        <v>0</v>
      </c>
      <c r="D34" s="238">
        <v>0</v>
      </c>
    </row>
    <row r="35" spans="2:4" ht="14.25" customHeight="1" x14ac:dyDescent="0.2">
      <c r="B35" s="79" t="s">
        <v>48</v>
      </c>
      <c r="C35" s="237">
        <v>1223228.6099999994</v>
      </c>
      <c r="D35" s="238">
        <v>0</v>
      </c>
    </row>
    <row r="36" spans="2:4" ht="14.25" customHeight="1" x14ac:dyDescent="0.2">
      <c r="B36" s="79" t="s">
        <v>50</v>
      </c>
      <c r="C36" s="237">
        <v>1945947.629999999</v>
      </c>
      <c r="D36" s="238">
        <v>0</v>
      </c>
    </row>
    <row r="37" spans="2:4" ht="14.25" customHeight="1" x14ac:dyDescent="0.2">
      <c r="B37" s="79" t="s">
        <v>51</v>
      </c>
      <c r="C37" s="237">
        <v>0</v>
      </c>
      <c r="D37" s="238">
        <v>8779306.7700000033</v>
      </c>
    </row>
    <row r="38" spans="2:4" ht="4.5" customHeight="1" x14ac:dyDescent="0.2">
      <c r="B38" s="86"/>
      <c r="C38" s="240"/>
      <c r="D38" s="241"/>
    </row>
    <row r="39" spans="2:4" ht="15" x14ac:dyDescent="0.2">
      <c r="B39" s="81" t="s">
        <v>55</v>
      </c>
      <c r="C39" s="242">
        <v>0</v>
      </c>
      <c r="D39" s="243">
        <v>14930915.75999999</v>
      </c>
    </row>
    <row r="40" spans="2:4" ht="14.25" customHeight="1" x14ac:dyDescent="0.2">
      <c r="B40" s="79" t="s">
        <v>57</v>
      </c>
      <c r="C40" s="237">
        <v>0</v>
      </c>
      <c r="D40" s="238">
        <v>0</v>
      </c>
    </row>
    <row r="41" spans="2:4" ht="14.25" customHeight="1" x14ac:dyDescent="0.2">
      <c r="B41" s="79" t="s">
        <v>59</v>
      </c>
      <c r="C41" s="237">
        <v>0</v>
      </c>
      <c r="D41" s="238">
        <v>0</v>
      </c>
    </row>
    <row r="42" spans="2:4" ht="14.25" customHeight="1" x14ac:dyDescent="0.2">
      <c r="B42" s="79" t="s">
        <v>61</v>
      </c>
      <c r="C42" s="237">
        <v>0</v>
      </c>
      <c r="D42" s="238">
        <v>14930915.75999999</v>
      </c>
    </row>
    <row r="43" spans="2:4" ht="14.25" customHeight="1" x14ac:dyDescent="0.2">
      <c r="B43" s="79" t="s">
        <v>63</v>
      </c>
      <c r="C43" s="237">
        <v>0</v>
      </c>
      <c r="D43" s="238">
        <v>0</v>
      </c>
    </row>
    <row r="44" spans="2:4" ht="14.25" customHeight="1" x14ac:dyDescent="0.2">
      <c r="B44" s="79" t="s">
        <v>65</v>
      </c>
      <c r="C44" s="237">
        <v>0</v>
      </c>
      <c r="D44" s="238">
        <v>0</v>
      </c>
    </row>
    <row r="45" spans="2:4" ht="14.25" customHeight="1" x14ac:dyDescent="0.2">
      <c r="B45" s="79" t="s">
        <v>67</v>
      </c>
      <c r="C45" s="237">
        <v>0</v>
      </c>
      <c r="D45" s="238">
        <v>0</v>
      </c>
    </row>
    <row r="46" spans="2:4" ht="5.25" customHeight="1" x14ac:dyDescent="0.2">
      <c r="B46" s="68"/>
      <c r="C46" s="240"/>
      <c r="D46" s="241"/>
    </row>
    <row r="47" spans="2:4" ht="14.25" customHeight="1" x14ac:dyDescent="0.2">
      <c r="B47" s="81" t="s">
        <v>188</v>
      </c>
      <c r="C47" s="242">
        <v>1469001464.3099995</v>
      </c>
      <c r="D47" s="243">
        <v>3826528.1399993896</v>
      </c>
    </row>
    <row r="48" spans="2:4" ht="14.25" customHeight="1" x14ac:dyDescent="0.2">
      <c r="B48" s="82" t="s">
        <v>73</v>
      </c>
      <c r="C48" s="233">
        <v>8353049.5999999996</v>
      </c>
      <c r="D48" s="234">
        <v>0</v>
      </c>
    </row>
    <row r="49" spans="2:4" ht="14.25" customHeight="1" x14ac:dyDescent="0.2">
      <c r="B49" s="79" t="s">
        <v>75</v>
      </c>
      <c r="C49" s="237">
        <v>0</v>
      </c>
      <c r="D49" s="238">
        <v>0</v>
      </c>
    </row>
    <row r="50" spans="2:4" ht="14.25" customHeight="1" x14ac:dyDescent="0.2">
      <c r="B50" s="79" t="s">
        <v>76</v>
      </c>
      <c r="C50" s="237">
        <v>8353049.5999999996</v>
      </c>
      <c r="D50" s="238">
        <v>0</v>
      </c>
    </row>
    <row r="51" spans="2:4" ht="14.25" customHeight="1" x14ac:dyDescent="0.2">
      <c r="B51" s="79" t="s">
        <v>189</v>
      </c>
      <c r="C51" s="237">
        <v>0</v>
      </c>
      <c r="D51" s="238">
        <v>0</v>
      </c>
    </row>
    <row r="52" spans="2:4" ht="3.75" customHeight="1" x14ac:dyDescent="0.2">
      <c r="B52" s="80"/>
      <c r="C52" s="240"/>
      <c r="D52" s="241"/>
    </row>
    <row r="53" spans="2:4" ht="14.25" customHeight="1" x14ac:dyDescent="0.2">
      <c r="B53" s="81" t="s">
        <v>78</v>
      </c>
      <c r="C53" s="242">
        <v>1460648414.7099996</v>
      </c>
      <c r="D53" s="243">
        <v>3826528.1399993896</v>
      </c>
    </row>
    <row r="54" spans="2:4" ht="14.25" customHeight="1" x14ac:dyDescent="0.2">
      <c r="B54" s="79" t="s">
        <v>190</v>
      </c>
      <c r="C54" s="237">
        <v>100890731.11000109</v>
      </c>
      <c r="D54" s="238">
        <v>0</v>
      </c>
    </row>
    <row r="55" spans="2:4" ht="14.25" customHeight="1" x14ac:dyDescent="0.2">
      <c r="B55" s="79" t="s">
        <v>80</v>
      </c>
      <c r="C55" s="237">
        <v>1359757683.5999985</v>
      </c>
      <c r="D55" s="238">
        <v>0</v>
      </c>
    </row>
    <row r="56" spans="2:4" ht="14.25" customHeight="1" x14ac:dyDescent="0.2">
      <c r="B56" s="79" t="s">
        <v>81</v>
      </c>
      <c r="C56" s="237">
        <v>0</v>
      </c>
      <c r="D56" s="238">
        <v>0</v>
      </c>
    </row>
    <row r="57" spans="2:4" ht="14.25" customHeight="1" x14ac:dyDescent="0.2">
      <c r="B57" s="79" t="s">
        <v>82</v>
      </c>
      <c r="C57" s="237">
        <v>0</v>
      </c>
      <c r="D57" s="238">
        <v>0</v>
      </c>
    </row>
    <row r="58" spans="2:4" ht="14.25" customHeight="1" x14ac:dyDescent="0.2">
      <c r="B58" s="79" t="s">
        <v>83</v>
      </c>
      <c r="C58" s="237">
        <v>0</v>
      </c>
      <c r="D58" s="238">
        <v>3826528.1399993896</v>
      </c>
    </row>
    <row r="59" spans="2:4" ht="1.5" customHeight="1" x14ac:dyDescent="0.2">
      <c r="B59" s="80"/>
      <c r="C59" s="240"/>
      <c r="D59" s="241"/>
    </row>
    <row r="60" spans="2:4" ht="14.25" customHeight="1" x14ac:dyDescent="0.2">
      <c r="B60" s="81" t="s">
        <v>191</v>
      </c>
      <c r="C60" s="237">
        <v>0</v>
      </c>
      <c r="D60" s="238">
        <v>0</v>
      </c>
    </row>
    <row r="61" spans="2:4" ht="14.25" customHeight="1" x14ac:dyDescent="0.2">
      <c r="B61" s="79" t="s">
        <v>85</v>
      </c>
      <c r="C61" s="237">
        <v>0</v>
      </c>
      <c r="D61" s="238">
        <v>0</v>
      </c>
    </row>
    <row r="62" spans="2:4" ht="14.25" customHeight="1" x14ac:dyDescent="0.2">
      <c r="B62" s="79" t="s">
        <v>86</v>
      </c>
      <c r="C62" s="237">
        <v>0</v>
      </c>
      <c r="D62" s="238">
        <v>0</v>
      </c>
    </row>
    <row r="63" spans="2:4" ht="2.25" customHeight="1" thickBot="1" x14ac:dyDescent="0.25">
      <c r="B63" s="118"/>
      <c r="C63" s="297">
        <v>1546202911.2599998</v>
      </c>
      <c r="D63" s="298">
        <v>1546202911.2599981</v>
      </c>
    </row>
    <row r="64" spans="2:4" ht="12" customHeight="1" x14ac:dyDescent="0.2">
      <c r="B64" s="28" t="s">
        <v>243</v>
      </c>
      <c r="C64" s="165"/>
      <c r="D64" s="244"/>
    </row>
    <row r="65" spans="2:4" ht="12" customHeight="1" x14ac:dyDescent="0.2">
      <c r="B65" s="127"/>
    </row>
    <row r="68" spans="2:4" ht="14.25" customHeight="1" x14ac:dyDescent="0.2">
      <c r="C68" s="334"/>
      <c r="D68" s="334"/>
    </row>
  </sheetData>
  <mergeCells count="4">
    <mergeCell ref="B2:D2"/>
    <mergeCell ref="B3:D3"/>
    <mergeCell ref="B4:D4"/>
    <mergeCell ref="B5:D5"/>
  </mergeCells>
  <printOptions verticalCentered="1"/>
  <pageMargins left="0.51181102362204722" right="0.51181102362204722" top="0.35433070866141736" bottom="0.35433070866141736" header="0.31496062992125984" footer="0.31496062992125984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92D050"/>
    <pageSetUpPr fitToPage="1"/>
  </sheetPr>
  <dimension ref="A1:F74"/>
  <sheetViews>
    <sheetView showGridLines="0" zoomScale="115" zoomScaleNormal="115" workbookViewId="0">
      <selection activeCell="B2" sqref="B2:F2"/>
    </sheetView>
  </sheetViews>
  <sheetFormatPr baseColWidth="10" defaultColWidth="16.42578125" defaultRowHeight="11.25" x14ac:dyDescent="0.2"/>
  <cols>
    <col min="1" max="1" width="1.7109375" style="29" customWidth="1"/>
    <col min="2" max="3" width="2.42578125" style="27" customWidth="1"/>
    <col min="4" max="4" width="75.7109375" style="27" customWidth="1"/>
    <col min="5" max="5" width="19.7109375" style="24" bestFit="1" customWidth="1"/>
    <col min="6" max="6" width="18.42578125" style="27" bestFit="1" customWidth="1"/>
    <col min="7" max="7" width="1.7109375" style="27" customWidth="1"/>
    <col min="8" max="16384" width="16.42578125" style="27"/>
  </cols>
  <sheetData>
    <row r="1" spans="1:6" ht="12" thickBot="1" x14ac:dyDescent="0.25"/>
    <row r="2" spans="1:6" ht="18" x14ac:dyDescent="0.2">
      <c r="B2" s="481" t="s">
        <v>32</v>
      </c>
      <c r="C2" s="482"/>
      <c r="D2" s="482"/>
      <c r="E2" s="482"/>
      <c r="F2" s="483"/>
    </row>
    <row r="3" spans="1:6" ht="18" x14ac:dyDescent="0.2">
      <c r="B3" s="484" t="s">
        <v>160</v>
      </c>
      <c r="C3" s="485"/>
      <c r="D3" s="485"/>
      <c r="E3" s="485"/>
      <c r="F3" s="486"/>
    </row>
    <row r="4" spans="1:6" ht="18" x14ac:dyDescent="0.2">
      <c r="B4" s="487" t="s">
        <v>267</v>
      </c>
      <c r="C4" s="488"/>
      <c r="D4" s="488"/>
      <c r="E4" s="488"/>
      <c r="F4" s="489"/>
    </row>
    <row r="5" spans="1:6" ht="13.5" thickBot="1" x14ac:dyDescent="0.25">
      <c r="B5" s="490" t="s">
        <v>161</v>
      </c>
      <c r="C5" s="491"/>
      <c r="D5" s="491"/>
      <c r="E5" s="139">
        <v>2024</v>
      </c>
      <c r="F5" s="332">
        <v>2023</v>
      </c>
    </row>
    <row r="6" spans="1:6" ht="12.75" customHeight="1" x14ac:dyDescent="0.2">
      <c r="B6" s="69"/>
      <c r="C6" s="70"/>
      <c r="D6" s="70"/>
      <c r="E6" s="83"/>
      <c r="F6" s="196"/>
    </row>
    <row r="7" spans="1:6" ht="15" x14ac:dyDescent="0.2">
      <c r="B7" s="477" t="s">
        <v>162</v>
      </c>
      <c r="C7" s="478"/>
      <c r="D7" s="478"/>
      <c r="E7" s="84"/>
      <c r="F7" s="197"/>
    </row>
    <row r="8" spans="1:6" ht="15" x14ac:dyDescent="0.2">
      <c r="B8" s="71"/>
      <c r="C8" s="478" t="s">
        <v>163</v>
      </c>
      <c r="D8" s="478"/>
      <c r="E8" s="198">
        <v>4251701623.2800007</v>
      </c>
      <c r="F8" s="199">
        <v>9533510620.0699978</v>
      </c>
    </row>
    <row r="9" spans="1:6" ht="15" x14ac:dyDescent="0.2">
      <c r="A9" s="35"/>
      <c r="B9" s="71"/>
      <c r="C9" s="325"/>
      <c r="D9" s="72" t="s">
        <v>116</v>
      </c>
      <c r="E9" s="200">
        <v>1595648289.3599999</v>
      </c>
      <c r="F9" s="201">
        <v>2476978899.1199999</v>
      </c>
    </row>
    <row r="10" spans="1:6" ht="15" x14ac:dyDescent="0.2">
      <c r="A10" s="35"/>
      <c r="B10" s="71"/>
      <c r="C10" s="325"/>
      <c r="D10" s="72" t="s">
        <v>117</v>
      </c>
      <c r="E10" s="200">
        <v>0</v>
      </c>
      <c r="F10" s="201">
        <v>0</v>
      </c>
    </row>
    <row r="11" spans="1:6" ht="14.25" x14ac:dyDescent="0.2">
      <c r="A11" s="35"/>
      <c r="B11" s="71"/>
      <c r="C11" s="72"/>
      <c r="D11" s="72" t="s">
        <v>164</v>
      </c>
      <c r="E11" s="200">
        <v>0</v>
      </c>
      <c r="F11" s="201">
        <v>0</v>
      </c>
    </row>
    <row r="12" spans="1:6" ht="14.25" x14ac:dyDescent="0.2">
      <c r="A12" s="35"/>
      <c r="B12" s="71"/>
      <c r="C12" s="72"/>
      <c r="D12" s="72" t="s">
        <v>119</v>
      </c>
      <c r="E12" s="200">
        <v>169571623.91999999</v>
      </c>
      <c r="F12" s="201">
        <v>333295384.47000003</v>
      </c>
    </row>
    <row r="13" spans="1:6" ht="14.25" x14ac:dyDescent="0.2">
      <c r="A13" s="35"/>
      <c r="B13" s="71"/>
      <c r="C13" s="72"/>
      <c r="D13" s="72" t="s">
        <v>195</v>
      </c>
      <c r="E13" s="200">
        <v>115837979.19</v>
      </c>
      <c r="F13" s="201">
        <v>341219641.69999999</v>
      </c>
    </row>
    <row r="14" spans="1:6" ht="14.25" x14ac:dyDescent="0.2">
      <c r="A14" s="35"/>
      <c r="B14" s="71"/>
      <c r="C14" s="72"/>
      <c r="D14" s="72" t="s">
        <v>197</v>
      </c>
      <c r="E14" s="200">
        <v>101899213.34</v>
      </c>
      <c r="F14" s="201">
        <v>526035189.77999997</v>
      </c>
    </row>
    <row r="15" spans="1:6" ht="14.25" x14ac:dyDescent="0.2">
      <c r="A15" s="35"/>
      <c r="B15" s="71"/>
      <c r="C15" s="72"/>
      <c r="D15" s="72" t="s">
        <v>206</v>
      </c>
      <c r="E15" s="200">
        <v>0</v>
      </c>
      <c r="F15" s="201">
        <v>0</v>
      </c>
    </row>
    <row r="16" spans="1:6" ht="28.5" x14ac:dyDescent="0.2">
      <c r="A16" s="35"/>
      <c r="B16" s="71"/>
      <c r="C16" s="72"/>
      <c r="D16" s="85" t="s">
        <v>208</v>
      </c>
      <c r="E16" s="200">
        <v>1923705875.5999999</v>
      </c>
      <c r="F16" s="272">
        <v>5234932104.8900003</v>
      </c>
    </row>
    <row r="17" spans="1:6" ht="28.5" x14ac:dyDescent="0.2">
      <c r="A17" s="35"/>
      <c r="B17" s="71"/>
      <c r="C17" s="72"/>
      <c r="D17" s="85" t="s">
        <v>209</v>
      </c>
      <c r="E17" s="200">
        <v>341935770.64999998</v>
      </c>
      <c r="F17" s="272">
        <v>564385688.63999999</v>
      </c>
    </row>
    <row r="18" spans="1:6" ht="14.25" x14ac:dyDescent="0.2">
      <c r="A18" s="35"/>
      <c r="B18" s="71"/>
      <c r="C18" s="72"/>
      <c r="D18" s="72" t="s">
        <v>165</v>
      </c>
      <c r="E18" s="200">
        <v>3102871.220000606</v>
      </c>
      <c r="F18" s="201">
        <v>56663711.469999492</v>
      </c>
    </row>
    <row r="19" spans="1:6" ht="15" x14ac:dyDescent="0.2">
      <c r="B19" s="71"/>
      <c r="C19" s="478" t="s">
        <v>166</v>
      </c>
      <c r="D19" s="478"/>
      <c r="E19" s="202">
        <v>2451833185.7099991</v>
      </c>
      <c r="F19" s="203">
        <v>6845026921.4799995</v>
      </c>
    </row>
    <row r="20" spans="1:6" ht="15" x14ac:dyDescent="0.2">
      <c r="A20" s="35"/>
      <c r="B20" s="71"/>
      <c r="C20" s="325"/>
      <c r="D20" s="72" t="s">
        <v>130</v>
      </c>
      <c r="E20" s="282">
        <v>762812986.0800004</v>
      </c>
      <c r="F20" s="204">
        <v>2271682091.0899992</v>
      </c>
    </row>
    <row r="21" spans="1:6" ht="15" x14ac:dyDescent="0.2">
      <c r="A21" s="35"/>
      <c r="B21" s="71"/>
      <c r="C21" s="325"/>
      <c r="D21" s="72" t="s">
        <v>131</v>
      </c>
      <c r="E21" s="282">
        <v>291434680.41000032</v>
      </c>
      <c r="F21" s="204">
        <v>947835717.15000021</v>
      </c>
    </row>
    <row r="22" spans="1:6" ht="15" x14ac:dyDescent="0.2">
      <c r="A22" s="35"/>
      <c r="B22" s="71"/>
      <c r="C22" s="325"/>
      <c r="D22" s="72" t="s">
        <v>132</v>
      </c>
      <c r="E22" s="282">
        <v>778463487.97000027</v>
      </c>
      <c r="F22" s="204">
        <v>2714704394.5099988</v>
      </c>
    </row>
    <row r="23" spans="1:6" ht="15" x14ac:dyDescent="0.2">
      <c r="A23" s="35"/>
      <c r="B23" s="71"/>
      <c r="C23" s="325"/>
      <c r="D23" s="72" t="s">
        <v>133</v>
      </c>
      <c r="E23" s="282">
        <v>0</v>
      </c>
      <c r="F23" s="204">
        <v>0</v>
      </c>
    </row>
    <row r="24" spans="1:6" ht="15" x14ac:dyDescent="0.2">
      <c r="A24" s="35"/>
      <c r="B24" s="71"/>
      <c r="C24" s="325"/>
      <c r="D24" s="72" t="s">
        <v>167</v>
      </c>
      <c r="E24" s="282">
        <v>25260246.309999999</v>
      </c>
      <c r="F24" s="204">
        <v>86843721.349999994</v>
      </c>
    </row>
    <row r="25" spans="1:6" ht="15" x14ac:dyDescent="0.2">
      <c r="A25" s="35"/>
      <c r="B25" s="71"/>
      <c r="C25" s="325"/>
      <c r="D25" s="72" t="s">
        <v>168</v>
      </c>
      <c r="E25" s="282">
        <v>0</v>
      </c>
      <c r="F25" s="204">
        <v>13000000</v>
      </c>
    </row>
    <row r="26" spans="1:6" ht="15" x14ac:dyDescent="0.2">
      <c r="A26" s="35"/>
      <c r="B26" s="71"/>
      <c r="C26" s="325"/>
      <c r="D26" s="72" t="s">
        <v>136</v>
      </c>
      <c r="E26" s="282">
        <v>8652951.4100000001</v>
      </c>
      <c r="F26" s="204">
        <v>122565480.67999999</v>
      </c>
    </row>
    <row r="27" spans="1:6" ht="15" x14ac:dyDescent="0.2">
      <c r="A27" s="35"/>
      <c r="B27" s="71"/>
      <c r="C27" s="325"/>
      <c r="D27" s="72" t="s">
        <v>137</v>
      </c>
      <c r="E27" s="282">
        <v>166633935.70999998</v>
      </c>
      <c r="F27" s="204">
        <v>504188403.66000003</v>
      </c>
    </row>
    <row r="28" spans="1:6" ht="15" x14ac:dyDescent="0.2">
      <c r="A28" s="35"/>
      <c r="B28" s="71"/>
      <c r="C28" s="325"/>
      <c r="D28" s="72" t="s">
        <v>138</v>
      </c>
      <c r="E28" s="282">
        <v>81118531.530000001</v>
      </c>
      <c r="F28" s="204">
        <v>11876704.470000001</v>
      </c>
    </row>
    <row r="29" spans="1:6" ht="15" x14ac:dyDescent="0.2">
      <c r="A29" s="35"/>
      <c r="B29" s="71"/>
      <c r="C29" s="325"/>
      <c r="D29" s="72" t="s">
        <v>139</v>
      </c>
      <c r="E29" s="282">
        <v>0</v>
      </c>
      <c r="F29" s="204">
        <v>0</v>
      </c>
    </row>
    <row r="30" spans="1:6" ht="15" x14ac:dyDescent="0.2">
      <c r="A30" s="35"/>
      <c r="B30" s="71"/>
      <c r="C30" s="325"/>
      <c r="D30" s="72" t="s">
        <v>140</v>
      </c>
      <c r="E30" s="282">
        <v>0</v>
      </c>
      <c r="F30" s="204">
        <v>0</v>
      </c>
    </row>
    <row r="31" spans="1:6" ht="15" x14ac:dyDescent="0.2">
      <c r="A31" s="35"/>
      <c r="B31" s="71"/>
      <c r="C31" s="325"/>
      <c r="D31" s="72" t="s">
        <v>141</v>
      </c>
      <c r="E31" s="282">
        <v>0</v>
      </c>
      <c r="F31" s="204">
        <v>0</v>
      </c>
    </row>
    <row r="32" spans="1:6" ht="15" x14ac:dyDescent="0.2">
      <c r="A32" s="35"/>
      <c r="B32" s="71"/>
      <c r="C32" s="325"/>
      <c r="D32" s="72" t="s">
        <v>169</v>
      </c>
      <c r="E32" s="282">
        <v>0</v>
      </c>
      <c r="F32" s="204">
        <v>0</v>
      </c>
    </row>
    <row r="33" spans="1:6" ht="15" x14ac:dyDescent="0.2">
      <c r="A33" s="35"/>
      <c r="B33" s="71"/>
      <c r="C33" s="325"/>
      <c r="D33" s="72" t="s">
        <v>75</v>
      </c>
      <c r="E33" s="282">
        <v>0</v>
      </c>
      <c r="F33" s="204">
        <v>0</v>
      </c>
    </row>
    <row r="34" spans="1:6" ht="15" x14ac:dyDescent="0.2">
      <c r="A34" s="35"/>
      <c r="B34" s="71"/>
      <c r="C34" s="325"/>
      <c r="D34" s="72" t="s">
        <v>144</v>
      </c>
      <c r="E34" s="282">
        <v>15859707.550000001</v>
      </c>
      <c r="F34" s="204">
        <v>72094826.49000001</v>
      </c>
    </row>
    <row r="35" spans="1:6" ht="15" x14ac:dyDescent="0.2">
      <c r="A35" s="35"/>
      <c r="B35" s="71"/>
      <c r="C35" s="325"/>
      <c r="D35" s="72" t="s">
        <v>170</v>
      </c>
      <c r="E35" s="200">
        <v>321596658.73999816</v>
      </c>
      <c r="F35" s="204">
        <v>100235582.08000073</v>
      </c>
    </row>
    <row r="36" spans="1:6" ht="15" x14ac:dyDescent="0.2">
      <c r="B36" s="479" t="s">
        <v>171</v>
      </c>
      <c r="C36" s="480"/>
      <c r="D36" s="480"/>
      <c r="E36" s="202">
        <v>1799868437.5700016</v>
      </c>
      <c r="F36" s="203">
        <v>2688483698.5899982</v>
      </c>
    </row>
    <row r="37" spans="1:6" ht="6.75" customHeight="1" x14ac:dyDescent="0.2">
      <c r="B37" s="86"/>
      <c r="C37" s="73"/>
      <c r="D37" s="73"/>
      <c r="E37" s="200"/>
      <c r="F37" s="201"/>
    </row>
    <row r="38" spans="1:6" ht="15" x14ac:dyDescent="0.2">
      <c r="B38" s="477" t="s">
        <v>172</v>
      </c>
      <c r="C38" s="478"/>
      <c r="D38" s="478"/>
      <c r="E38" s="200"/>
      <c r="F38" s="201"/>
    </row>
    <row r="39" spans="1:6" ht="15" x14ac:dyDescent="0.25">
      <c r="B39" s="71"/>
      <c r="C39" s="478" t="s">
        <v>163</v>
      </c>
      <c r="D39" s="478"/>
      <c r="E39" s="205">
        <v>0</v>
      </c>
      <c r="F39" s="206">
        <v>8350923.3699999992</v>
      </c>
    </row>
    <row r="40" spans="1:6" ht="14.25" x14ac:dyDescent="0.2">
      <c r="A40" s="35"/>
      <c r="B40" s="71"/>
      <c r="C40" s="72"/>
      <c r="D40" s="72" t="s">
        <v>60</v>
      </c>
      <c r="E40" s="200"/>
      <c r="F40" s="204">
        <v>0</v>
      </c>
    </row>
    <row r="41" spans="1:6" ht="14.25" x14ac:dyDescent="0.2">
      <c r="A41" s="35"/>
      <c r="B41" s="71"/>
      <c r="C41" s="72"/>
      <c r="D41" s="72" t="s">
        <v>62</v>
      </c>
      <c r="E41" s="200">
        <v>0</v>
      </c>
      <c r="F41" s="204">
        <v>7525510.1500000004</v>
      </c>
    </row>
    <row r="42" spans="1:6" ht="14.25" x14ac:dyDescent="0.2">
      <c r="B42" s="71"/>
      <c r="C42" s="72"/>
      <c r="D42" s="72" t="s">
        <v>173</v>
      </c>
      <c r="E42" s="200">
        <v>0</v>
      </c>
      <c r="F42" s="204">
        <v>825413.21999999881</v>
      </c>
    </row>
    <row r="43" spans="1:6" ht="15" x14ac:dyDescent="0.25">
      <c r="B43" s="71"/>
      <c r="C43" s="478" t="s">
        <v>166</v>
      </c>
      <c r="D43" s="478"/>
      <c r="E43" s="205">
        <v>748888044</v>
      </c>
      <c r="F43" s="206">
        <v>2117556663.3100002</v>
      </c>
    </row>
    <row r="44" spans="1:6" ht="14.25" x14ac:dyDescent="0.2">
      <c r="A44" s="35"/>
      <c r="B44" s="71"/>
      <c r="C44" s="72"/>
      <c r="D44" s="72" t="s">
        <v>60</v>
      </c>
      <c r="E44" s="200">
        <v>648814888.68999994</v>
      </c>
      <c r="F44" s="204">
        <v>1756499476.1800001</v>
      </c>
    </row>
    <row r="45" spans="1:6" ht="15" x14ac:dyDescent="0.2">
      <c r="A45" s="35"/>
      <c r="B45" s="71"/>
      <c r="C45" s="325"/>
      <c r="D45" s="72" t="s">
        <v>62</v>
      </c>
      <c r="E45" s="200">
        <v>25262907.48</v>
      </c>
      <c r="F45" s="204">
        <v>311421444.67999995</v>
      </c>
    </row>
    <row r="46" spans="1:6" ht="14.25" x14ac:dyDescent="0.2">
      <c r="A46" s="35"/>
      <c r="B46" s="71"/>
      <c r="C46" s="72"/>
      <c r="D46" s="72" t="s">
        <v>174</v>
      </c>
      <c r="E46" s="200">
        <v>74810247.829999998</v>
      </c>
      <c r="F46" s="204">
        <v>49635742.449999996</v>
      </c>
    </row>
    <row r="47" spans="1:6" ht="15" x14ac:dyDescent="0.25">
      <c r="B47" s="479" t="s">
        <v>175</v>
      </c>
      <c r="C47" s="480"/>
      <c r="D47" s="480"/>
      <c r="E47" s="205">
        <v>-748888044</v>
      </c>
      <c r="F47" s="206">
        <v>-2109205739.9400003</v>
      </c>
    </row>
    <row r="48" spans="1:6" ht="6.75" customHeight="1" x14ac:dyDescent="0.2">
      <c r="B48" s="74"/>
      <c r="C48" s="73"/>
      <c r="D48" s="73"/>
      <c r="E48" s="200"/>
      <c r="F48" s="201"/>
    </row>
    <row r="49" spans="1:6" ht="15" x14ac:dyDescent="0.2">
      <c r="B49" s="477" t="s">
        <v>176</v>
      </c>
      <c r="C49" s="478"/>
      <c r="D49" s="478"/>
      <c r="E49" s="202">
        <v>0</v>
      </c>
      <c r="F49" s="203">
        <v>0</v>
      </c>
    </row>
    <row r="50" spans="1:6" ht="15" x14ac:dyDescent="0.2">
      <c r="B50" s="71"/>
      <c r="C50" s="478" t="s">
        <v>163</v>
      </c>
      <c r="D50" s="478"/>
      <c r="E50" s="200"/>
      <c r="F50" s="203"/>
    </row>
    <row r="51" spans="1:6" ht="14.25" x14ac:dyDescent="0.2">
      <c r="B51" s="71"/>
      <c r="C51" s="72"/>
      <c r="D51" s="72" t="s">
        <v>177</v>
      </c>
      <c r="E51" s="200">
        <v>0</v>
      </c>
      <c r="F51" s="201">
        <v>0</v>
      </c>
    </row>
    <row r="52" spans="1:6" ht="15" x14ac:dyDescent="0.2">
      <c r="A52" s="35"/>
      <c r="B52" s="71"/>
      <c r="C52" s="325"/>
      <c r="D52" s="72" t="s">
        <v>178</v>
      </c>
      <c r="E52" s="200">
        <v>0</v>
      </c>
      <c r="F52" s="201">
        <v>0</v>
      </c>
    </row>
    <row r="53" spans="1:6" ht="15" x14ac:dyDescent="0.2">
      <c r="B53" s="71"/>
      <c r="C53" s="325"/>
      <c r="D53" s="72" t="s">
        <v>179</v>
      </c>
      <c r="E53" s="200">
        <v>0</v>
      </c>
      <c r="F53" s="201">
        <v>0</v>
      </c>
    </row>
    <row r="54" spans="1:6" ht="15" x14ac:dyDescent="0.2">
      <c r="A54" s="35"/>
      <c r="B54" s="71"/>
      <c r="C54" s="325"/>
      <c r="D54" s="72" t="s">
        <v>225</v>
      </c>
      <c r="E54" s="200">
        <v>0</v>
      </c>
      <c r="F54" s="201">
        <v>0</v>
      </c>
    </row>
    <row r="55" spans="1:6" ht="15" x14ac:dyDescent="0.2">
      <c r="B55" s="71"/>
      <c r="C55" s="478" t="s">
        <v>166</v>
      </c>
      <c r="D55" s="478"/>
      <c r="E55" s="202">
        <v>76926442.23999998</v>
      </c>
      <c r="F55" s="203">
        <v>249989836.23000002</v>
      </c>
    </row>
    <row r="56" spans="1:6" ht="14.25" x14ac:dyDescent="0.2">
      <c r="B56" s="71"/>
      <c r="C56" s="72"/>
      <c r="D56" s="72" t="s">
        <v>180</v>
      </c>
      <c r="E56" s="200">
        <v>0</v>
      </c>
      <c r="F56" s="204">
        <v>0</v>
      </c>
    </row>
    <row r="57" spans="1:6" ht="15" x14ac:dyDescent="0.2">
      <c r="A57" s="35"/>
      <c r="B57" s="71"/>
      <c r="C57" s="325"/>
      <c r="D57" s="72" t="s">
        <v>178</v>
      </c>
      <c r="E57" s="200">
        <v>12787130.579999991</v>
      </c>
      <c r="F57" s="204">
        <v>55074634.01000002</v>
      </c>
    </row>
    <row r="58" spans="1:6" ht="15" x14ac:dyDescent="0.2">
      <c r="B58" s="71"/>
      <c r="C58" s="325"/>
      <c r="D58" s="72" t="s">
        <v>179</v>
      </c>
      <c r="E58" s="200">
        <v>0</v>
      </c>
      <c r="F58" s="204">
        <v>0</v>
      </c>
    </row>
    <row r="59" spans="1:6" ht="15" x14ac:dyDescent="0.2">
      <c r="A59" s="35"/>
      <c r="B59" s="71"/>
      <c r="C59" s="325"/>
      <c r="D59" s="72" t="s">
        <v>181</v>
      </c>
      <c r="E59" s="200">
        <v>64139311.659999996</v>
      </c>
      <c r="F59" s="204">
        <v>194915202.22</v>
      </c>
    </row>
    <row r="60" spans="1:6" ht="15" x14ac:dyDescent="0.2">
      <c r="B60" s="479" t="s">
        <v>205</v>
      </c>
      <c r="C60" s="480"/>
      <c r="D60" s="480"/>
      <c r="E60" s="202">
        <v>-76926442.23999998</v>
      </c>
      <c r="F60" s="203">
        <v>-249989836.23000002</v>
      </c>
    </row>
    <row r="61" spans="1:6" ht="6.75" customHeight="1" x14ac:dyDescent="0.2">
      <c r="B61" s="74"/>
      <c r="C61" s="73"/>
      <c r="D61" s="73"/>
      <c r="E61" s="200"/>
      <c r="F61" s="201"/>
    </row>
    <row r="62" spans="1:6" ht="15" x14ac:dyDescent="0.25">
      <c r="B62" s="472" t="s">
        <v>182</v>
      </c>
      <c r="C62" s="473"/>
      <c r="D62" s="473"/>
      <c r="E62" s="205">
        <v>974053951.33000159</v>
      </c>
      <c r="F62" s="206">
        <v>329288122.41999793</v>
      </c>
    </row>
    <row r="63" spans="1:6" ht="6.75" customHeight="1" x14ac:dyDescent="0.2">
      <c r="B63" s="74"/>
      <c r="C63" s="73"/>
      <c r="D63" s="73"/>
      <c r="E63" s="200"/>
      <c r="F63" s="201"/>
    </row>
    <row r="64" spans="1:6" ht="14.25" x14ac:dyDescent="0.2">
      <c r="B64" s="479" t="s">
        <v>183</v>
      </c>
      <c r="C64" s="480"/>
      <c r="D64" s="480"/>
      <c r="E64" s="200">
        <v>1412316125.72</v>
      </c>
      <c r="F64" s="204">
        <v>1083028003.3</v>
      </c>
    </row>
    <row r="65" spans="2:6" ht="14.25" x14ac:dyDescent="0.2">
      <c r="B65" s="472" t="s">
        <v>184</v>
      </c>
      <c r="C65" s="473"/>
      <c r="D65" s="473"/>
      <c r="E65" s="200">
        <v>2386370077.0500002</v>
      </c>
      <c r="F65" s="204">
        <v>1412316125.72</v>
      </c>
    </row>
    <row r="66" spans="2:6" ht="7.5" customHeight="1" thickBot="1" x14ac:dyDescent="0.25">
      <c r="B66" s="474"/>
      <c r="C66" s="475"/>
      <c r="D66" s="475"/>
      <c r="E66" s="475"/>
      <c r="F66" s="476"/>
    </row>
    <row r="67" spans="2:6" ht="12" customHeight="1" x14ac:dyDescent="0.2">
      <c r="B67" s="28" t="s">
        <v>243</v>
      </c>
      <c r="E67" s="27"/>
    </row>
    <row r="68" spans="2:6" ht="12" customHeight="1" x14ac:dyDescent="0.2">
      <c r="B68" s="127"/>
    </row>
    <row r="74" spans="2:6" x14ac:dyDescent="0.2">
      <c r="F74" s="24"/>
    </row>
  </sheetData>
  <mergeCells count="20">
    <mergeCell ref="B47:D47"/>
    <mergeCell ref="B2:F2"/>
    <mergeCell ref="B3:F3"/>
    <mergeCell ref="B4:F4"/>
    <mergeCell ref="B5:D5"/>
    <mergeCell ref="B7:D7"/>
    <mergeCell ref="C8:D8"/>
    <mergeCell ref="C19:D19"/>
    <mergeCell ref="B36:D36"/>
    <mergeCell ref="B38:D38"/>
    <mergeCell ref="C39:D39"/>
    <mergeCell ref="C43:D43"/>
    <mergeCell ref="B65:D65"/>
    <mergeCell ref="B66:F66"/>
    <mergeCell ref="B49:D49"/>
    <mergeCell ref="C50:D50"/>
    <mergeCell ref="C55:D55"/>
    <mergeCell ref="B60:D60"/>
    <mergeCell ref="B62:D62"/>
    <mergeCell ref="B64:D64"/>
  </mergeCells>
  <pageMargins left="0.59055118110236227" right="0.51181102362204722" top="0.35433070866141736" bottom="0.35433070866141736" header="0.31496062992125984" footer="0.31496062992125984"/>
  <pageSetup scale="7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7"/>
  <sheetViews>
    <sheetView showGridLines="0" zoomScaleNormal="100" workbookViewId="0">
      <selection activeCell="B2" sqref="B2:I33"/>
    </sheetView>
  </sheetViews>
  <sheetFormatPr baseColWidth="10" defaultColWidth="11.42578125" defaultRowHeight="14.25" x14ac:dyDescent="0.2"/>
  <cols>
    <col min="1" max="1" width="1.7109375" style="364" customWidth="1"/>
    <col min="2" max="2" width="3" style="364" customWidth="1"/>
    <col min="3" max="3" width="23" style="364" customWidth="1"/>
    <col min="4" max="4" width="35.42578125" style="364" customWidth="1"/>
    <col min="5" max="8" width="19.7109375" style="364" bestFit="1" customWidth="1"/>
    <col min="9" max="9" width="21" style="364" bestFit="1" customWidth="1"/>
    <col min="10" max="10" width="1.7109375" style="364" customWidth="1"/>
    <col min="11" max="16384" width="11.42578125" style="364"/>
  </cols>
  <sheetData>
    <row r="1" spans="1:9" ht="15" thickBot="1" x14ac:dyDescent="0.25">
      <c r="I1" s="397"/>
    </row>
    <row r="2" spans="1:9" ht="18" x14ac:dyDescent="0.2">
      <c r="B2" s="497" t="s">
        <v>32</v>
      </c>
      <c r="C2" s="498"/>
      <c r="D2" s="498"/>
      <c r="E2" s="498"/>
      <c r="F2" s="498"/>
      <c r="G2" s="498"/>
      <c r="H2" s="498"/>
      <c r="I2" s="499"/>
    </row>
    <row r="3" spans="1:9" ht="18" x14ac:dyDescent="0.2">
      <c r="B3" s="500" t="s">
        <v>281</v>
      </c>
      <c r="C3" s="501"/>
      <c r="D3" s="501"/>
      <c r="E3" s="501"/>
      <c r="F3" s="501"/>
      <c r="G3" s="501"/>
      <c r="H3" s="501"/>
      <c r="I3" s="502"/>
    </row>
    <row r="4" spans="1:9" ht="18" x14ac:dyDescent="0.2">
      <c r="B4" s="500" t="s">
        <v>265</v>
      </c>
      <c r="C4" s="501"/>
      <c r="D4" s="501"/>
      <c r="E4" s="501"/>
      <c r="F4" s="501"/>
      <c r="G4" s="501"/>
      <c r="H4" s="501"/>
      <c r="I4" s="502"/>
    </row>
    <row r="5" spans="1:9" ht="15.75" thickBot="1" x14ac:dyDescent="0.25">
      <c r="B5" s="507"/>
      <c r="C5" s="508"/>
      <c r="D5" s="508"/>
      <c r="E5" s="508"/>
      <c r="F5" s="508"/>
      <c r="G5" s="508"/>
      <c r="H5" s="508"/>
      <c r="I5" s="509"/>
    </row>
    <row r="6" spans="1:9" ht="22.5" customHeight="1" x14ac:dyDescent="0.2">
      <c r="B6" s="503" t="s">
        <v>161</v>
      </c>
      <c r="C6" s="503"/>
      <c r="D6" s="503"/>
      <c r="E6" s="396" t="s">
        <v>280</v>
      </c>
      <c r="F6" s="396" t="s">
        <v>279</v>
      </c>
      <c r="G6" s="395" t="s">
        <v>278</v>
      </c>
      <c r="H6" s="395" t="s">
        <v>277</v>
      </c>
      <c r="I6" s="395" t="s">
        <v>276</v>
      </c>
    </row>
    <row r="7" spans="1:9" ht="15" thickBot="1" x14ac:dyDescent="0.25">
      <c r="B7" s="504"/>
      <c r="C7" s="504"/>
      <c r="D7" s="504"/>
      <c r="E7" s="394">
        <v>1</v>
      </c>
      <c r="F7" s="394">
        <v>2</v>
      </c>
      <c r="G7" s="393">
        <v>3</v>
      </c>
      <c r="H7" s="393" t="s">
        <v>275</v>
      </c>
      <c r="I7" s="393" t="s">
        <v>274</v>
      </c>
    </row>
    <row r="8" spans="1:9" ht="8.25" customHeight="1" x14ac:dyDescent="0.2">
      <c r="B8" s="392"/>
      <c r="C8" s="391"/>
      <c r="D8" s="391"/>
      <c r="E8" s="390"/>
      <c r="F8" s="390"/>
      <c r="G8" s="390"/>
      <c r="H8" s="390"/>
      <c r="I8" s="389"/>
    </row>
    <row r="9" spans="1:9" ht="15" x14ac:dyDescent="0.2">
      <c r="B9" s="505" t="s">
        <v>34</v>
      </c>
      <c r="C9" s="506"/>
      <c r="E9" s="384">
        <v>26865470984.290001</v>
      </c>
      <c r="F9" s="384">
        <v>28923111713.279999</v>
      </c>
      <c r="G9" s="384">
        <v>27478332371.549999</v>
      </c>
      <c r="H9" s="388">
        <v>28310250326.020004</v>
      </c>
      <c r="I9" s="383">
        <v>1444779341.7299976</v>
      </c>
    </row>
    <row r="10" spans="1:9" ht="15" x14ac:dyDescent="0.2">
      <c r="B10" s="387"/>
      <c r="D10" s="386"/>
      <c r="E10" s="384"/>
      <c r="F10" s="384"/>
      <c r="G10" s="384"/>
      <c r="H10" s="384"/>
      <c r="I10" s="383"/>
    </row>
    <row r="11" spans="1:9" ht="15" x14ac:dyDescent="0.2">
      <c r="B11" s="385"/>
      <c r="C11" s="492" t="s">
        <v>35</v>
      </c>
      <c r="D11" s="492"/>
      <c r="E11" s="384">
        <v>1422928168.21</v>
      </c>
      <c r="F11" s="384">
        <v>26001285984.629997</v>
      </c>
      <c r="G11" s="384">
        <v>24994946125.130001</v>
      </c>
      <c r="H11" s="384">
        <v>2429268027.7099991</v>
      </c>
      <c r="I11" s="383">
        <v>1006339859.4999988</v>
      </c>
    </row>
    <row r="12" spans="1:9" x14ac:dyDescent="0.2">
      <c r="B12" s="378"/>
      <c r="C12" s="382"/>
      <c r="D12" s="382"/>
      <c r="E12" s="380"/>
      <c r="F12" s="380"/>
      <c r="G12" s="380"/>
      <c r="H12" s="380"/>
      <c r="I12" s="379"/>
    </row>
    <row r="13" spans="1:9" x14ac:dyDescent="0.2">
      <c r="A13" s="94"/>
      <c r="B13" s="378"/>
      <c r="C13" s="493" t="s">
        <v>37</v>
      </c>
      <c r="D13" s="493"/>
      <c r="E13" s="377">
        <v>1412316125.72</v>
      </c>
      <c r="F13" s="377">
        <v>20374229069.119999</v>
      </c>
      <c r="G13" s="377">
        <v>19400175117.790001</v>
      </c>
      <c r="H13" s="376">
        <v>2386370077.0499992</v>
      </c>
      <c r="I13" s="375">
        <v>974053951.32999921</v>
      </c>
    </row>
    <row r="14" spans="1:9" x14ac:dyDescent="0.2">
      <c r="A14" s="94"/>
      <c r="B14" s="378"/>
      <c r="C14" s="494" t="s">
        <v>39</v>
      </c>
      <c r="D14" s="494"/>
      <c r="E14" s="377">
        <v>14075850.23</v>
      </c>
      <c r="F14" s="377">
        <v>5627056915.5100002</v>
      </c>
      <c r="G14" s="377">
        <v>5594771007.3400002</v>
      </c>
      <c r="H14" s="376">
        <v>46361758.399999619</v>
      </c>
      <c r="I14" s="375">
        <v>32285908.169999618</v>
      </c>
    </row>
    <row r="15" spans="1:9" x14ac:dyDescent="0.2">
      <c r="A15" s="94"/>
      <c r="B15" s="378"/>
      <c r="C15" s="493" t="s">
        <v>41</v>
      </c>
      <c r="D15" s="493"/>
      <c r="E15" s="377">
        <v>6153252.9199999999</v>
      </c>
      <c r="F15" s="377">
        <v>0</v>
      </c>
      <c r="G15" s="377">
        <v>0</v>
      </c>
      <c r="H15" s="376">
        <v>6153252.9199999999</v>
      </c>
      <c r="I15" s="375">
        <v>0</v>
      </c>
    </row>
    <row r="16" spans="1:9" x14ac:dyDescent="0.2">
      <c r="A16" s="94"/>
      <c r="B16" s="378"/>
      <c r="C16" s="493" t="s">
        <v>43</v>
      </c>
      <c r="D16" s="493"/>
      <c r="E16" s="377">
        <v>0</v>
      </c>
      <c r="F16" s="377">
        <v>0</v>
      </c>
      <c r="G16" s="377">
        <v>0</v>
      </c>
      <c r="H16" s="376">
        <v>0</v>
      </c>
      <c r="I16" s="375">
        <v>0</v>
      </c>
    </row>
    <row r="17" spans="1:9" x14ac:dyDescent="0.2">
      <c r="A17" s="94"/>
      <c r="B17" s="378"/>
      <c r="C17" s="493" t="s">
        <v>45</v>
      </c>
      <c r="D17" s="493"/>
      <c r="E17" s="377">
        <v>0</v>
      </c>
      <c r="F17" s="377">
        <v>0</v>
      </c>
      <c r="G17" s="377">
        <v>0</v>
      </c>
      <c r="H17" s="376">
        <v>0</v>
      </c>
      <c r="I17" s="375">
        <v>0</v>
      </c>
    </row>
    <row r="18" spans="1:9" x14ac:dyDescent="0.2">
      <c r="A18" s="94"/>
      <c r="B18" s="378"/>
      <c r="C18" s="493" t="s">
        <v>47</v>
      </c>
      <c r="D18" s="493"/>
      <c r="E18" s="377">
        <v>-9617060.6600000001</v>
      </c>
      <c r="F18" s="377">
        <v>0</v>
      </c>
      <c r="G18" s="377">
        <v>0</v>
      </c>
      <c r="H18" s="376">
        <v>-9617060.6600000001</v>
      </c>
      <c r="I18" s="375">
        <v>0</v>
      </c>
    </row>
    <row r="19" spans="1:9" x14ac:dyDescent="0.2">
      <c r="A19" s="94"/>
      <c r="B19" s="378"/>
      <c r="C19" s="493" t="s">
        <v>49</v>
      </c>
      <c r="D19" s="493"/>
      <c r="E19" s="377">
        <v>0</v>
      </c>
      <c r="F19" s="377">
        <v>0</v>
      </c>
      <c r="G19" s="377">
        <v>0</v>
      </c>
      <c r="H19" s="376">
        <v>0</v>
      </c>
      <c r="I19" s="375">
        <v>0</v>
      </c>
    </row>
    <row r="20" spans="1:9" x14ac:dyDescent="0.2">
      <c r="B20" s="378"/>
      <c r="C20" s="381"/>
      <c r="D20" s="381"/>
      <c r="E20" s="380"/>
      <c r="F20" s="380"/>
      <c r="G20" s="380"/>
      <c r="H20" s="380"/>
      <c r="I20" s="379"/>
    </row>
    <row r="21" spans="1:9" ht="15" x14ac:dyDescent="0.2">
      <c r="B21" s="385"/>
      <c r="C21" s="492" t="s">
        <v>54</v>
      </c>
      <c r="D21" s="492"/>
      <c r="E21" s="384">
        <v>25442542816.080002</v>
      </c>
      <c r="F21" s="384">
        <v>2921825728.6500001</v>
      </c>
      <c r="G21" s="384">
        <v>2483386246.4199996</v>
      </c>
      <c r="H21" s="384">
        <v>25880982298.310005</v>
      </c>
      <c r="I21" s="383">
        <v>438439482.22999883</v>
      </c>
    </row>
    <row r="22" spans="1:9" x14ac:dyDescent="0.2">
      <c r="B22" s="378"/>
      <c r="C22" s="382"/>
      <c r="D22" s="381"/>
      <c r="E22" s="380"/>
      <c r="F22" s="380"/>
      <c r="G22" s="380"/>
      <c r="H22" s="380"/>
      <c r="I22" s="379"/>
    </row>
    <row r="23" spans="1:9" x14ac:dyDescent="0.2">
      <c r="A23" s="94"/>
      <c r="B23" s="378"/>
      <c r="C23" s="493" t="s">
        <v>56</v>
      </c>
      <c r="D23" s="493"/>
      <c r="E23" s="377">
        <v>144398205.91999999</v>
      </c>
      <c r="F23" s="377">
        <v>1921836617.8399999</v>
      </c>
      <c r="G23" s="377">
        <v>1860550707.3499999</v>
      </c>
      <c r="H23" s="376">
        <v>205684116.41000009</v>
      </c>
      <c r="I23" s="375">
        <v>61285910.490000099</v>
      </c>
    </row>
    <row r="24" spans="1:9" x14ac:dyDescent="0.2">
      <c r="A24" s="94"/>
      <c r="B24" s="378"/>
      <c r="C24" s="493" t="s">
        <v>58</v>
      </c>
      <c r="D24" s="493"/>
      <c r="E24" s="377">
        <v>0</v>
      </c>
      <c r="F24" s="377">
        <v>0</v>
      </c>
      <c r="G24" s="377">
        <v>0</v>
      </c>
      <c r="H24" s="376">
        <v>0</v>
      </c>
      <c r="I24" s="375">
        <v>0</v>
      </c>
    </row>
    <row r="25" spans="1:9" x14ac:dyDescent="0.2">
      <c r="A25" s="94"/>
      <c r="B25" s="378"/>
      <c r="C25" s="495" t="s">
        <v>60</v>
      </c>
      <c r="D25" s="496"/>
      <c r="E25" s="377">
        <v>19661076176.200001</v>
      </c>
      <c r="F25" s="377">
        <v>921447438.15999997</v>
      </c>
      <c r="G25" s="377">
        <v>517718017.81</v>
      </c>
      <c r="H25" s="376">
        <v>20064805596.549999</v>
      </c>
      <c r="I25" s="375">
        <v>403729420.34999847</v>
      </c>
    </row>
    <row r="26" spans="1:9" x14ac:dyDescent="0.2">
      <c r="A26" s="94"/>
      <c r="B26" s="378"/>
      <c r="C26" s="493" t="s">
        <v>273</v>
      </c>
      <c r="D26" s="493"/>
      <c r="E26" s="377">
        <v>2865892751.8400002</v>
      </c>
      <c r="F26" s="377">
        <v>55641169.82</v>
      </c>
      <c r="G26" s="377">
        <v>26643830.239999998</v>
      </c>
      <c r="H26" s="376">
        <v>2894890091.4200006</v>
      </c>
      <c r="I26" s="375">
        <v>28997339.580000401</v>
      </c>
    </row>
    <row r="27" spans="1:9" x14ac:dyDescent="0.2">
      <c r="A27" s="94"/>
      <c r="B27" s="378"/>
      <c r="C27" s="493" t="s">
        <v>64</v>
      </c>
      <c r="D27" s="493"/>
      <c r="E27" s="377">
        <v>109808923.40000001</v>
      </c>
      <c r="F27" s="377">
        <v>6743189.5499999998</v>
      </c>
      <c r="G27" s="377">
        <v>0</v>
      </c>
      <c r="H27" s="376">
        <v>116552112.95</v>
      </c>
      <c r="I27" s="375">
        <v>6743189.549999997</v>
      </c>
    </row>
    <row r="28" spans="1:9" x14ac:dyDescent="0.2">
      <c r="A28" s="94"/>
      <c r="B28" s="378"/>
      <c r="C28" s="493" t="s">
        <v>66</v>
      </c>
      <c r="D28" s="493"/>
      <c r="E28" s="377">
        <v>-2205625216.29</v>
      </c>
      <c r="F28" s="377">
        <v>6585205.4900000002</v>
      </c>
      <c r="G28" s="377">
        <v>78473691.019999996</v>
      </c>
      <c r="H28" s="376">
        <v>-2277513701.8200002</v>
      </c>
      <c r="I28" s="375">
        <v>-71888485.53000021</v>
      </c>
    </row>
    <row r="29" spans="1:9" x14ac:dyDescent="0.2">
      <c r="A29" s="94"/>
      <c r="B29" s="378"/>
      <c r="C29" s="493" t="s">
        <v>68</v>
      </c>
      <c r="D29" s="493"/>
      <c r="E29" s="377">
        <v>201109513.41</v>
      </c>
      <c r="F29" s="377">
        <v>9572107.7899999991</v>
      </c>
      <c r="G29" s="377">
        <v>0</v>
      </c>
      <c r="H29" s="376">
        <v>210681621.19999999</v>
      </c>
      <c r="I29" s="375">
        <v>9572107.7899999917</v>
      </c>
    </row>
    <row r="30" spans="1:9" x14ac:dyDescent="0.2">
      <c r="A30" s="94"/>
      <c r="B30" s="378"/>
      <c r="C30" s="493" t="s">
        <v>70</v>
      </c>
      <c r="D30" s="493"/>
      <c r="E30" s="377">
        <v>0</v>
      </c>
      <c r="F30" s="377">
        <v>0</v>
      </c>
      <c r="G30" s="377">
        <v>0</v>
      </c>
      <c r="H30" s="376">
        <v>0</v>
      </c>
      <c r="I30" s="375">
        <v>0</v>
      </c>
    </row>
    <row r="31" spans="1:9" x14ac:dyDescent="0.2">
      <c r="A31" s="94"/>
      <c r="B31" s="378"/>
      <c r="C31" s="493" t="s">
        <v>71</v>
      </c>
      <c r="D31" s="493"/>
      <c r="E31" s="377">
        <v>4665882461.6000004</v>
      </c>
      <c r="F31" s="377">
        <v>0</v>
      </c>
      <c r="G31" s="377">
        <v>0</v>
      </c>
      <c r="H31" s="376">
        <v>4665882461.6000004</v>
      </c>
      <c r="I31" s="375">
        <v>0</v>
      </c>
    </row>
    <row r="32" spans="1:9" ht="15" thickBot="1" x14ac:dyDescent="0.25">
      <c r="B32" s="374"/>
      <c r="C32" s="373"/>
      <c r="D32" s="373"/>
      <c r="E32" s="372"/>
      <c r="F32" s="372"/>
      <c r="G32" s="372"/>
      <c r="H32" s="372"/>
      <c r="I32" s="371"/>
    </row>
    <row r="33" spans="2:9" ht="12" customHeight="1" x14ac:dyDescent="0.2">
      <c r="B33" s="28" t="s">
        <v>243</v>
      </c>
      <c r="C33" s="370"/>
      <c r="D33" s="369"/>
      <c r="E33" s="368"/>
      <c r="F33" s="366"/>
      <c r="G33" s="366"/>
      <c r="H33" s="367"/>
      <c r="I33" s="366"/>
    </row>
    <row r="34" spans="2:9" ht="12" customHeight="1" x14ac:dyDescent="0.2">
      <c r="B34" s="127"/>
    </row>
    <row r="37" spans="2:9" x14ac:dyDescent="0.2">
      <c r="E37" s="365"/>
      <c r="F37" s="365"/>
      <c r="G37" s="365"/>
      <c r="H37" s="365"/>
      <c r="I37" s="365"/>
    </row>
  </sheetData>
  <mergeCells count="24">
    <mergeCell ref="B2:I2"/>
    <mergeCell ref="B3:I3"/>
    <mergeCell ref="B4:I4"/>
    <mergeCell ref="B6:D7"/>
    <mergeCell ref="B9:C9"/>
    <mergeCell ref="B5:I5"/>
    <mergeCell ref="C27:D27"/>
    <mergeCell ref="C28:D28"/>
    <mergeCell ref="C29:D29"/>
    <mergeCell ref="C30:D30"/>
    <mergeCell ref="C31:D31"/>
    <mergeCell ref="C25:D25"/>
    <mergeCell ref="C26:D26"/>
    <mergeCell ref="C23:D23"/>
    <mergeCell ref="C24:D24"/>
    <mergeCell ref="C21:D21"/>
    <mergeCell ref="C11:D11"/>
    <mergeCell ref="C13:D13"/>
    <mergeCell ref="C14:D14"/>
    <mergeCell ref="C15:D15"/>
    <mergeCell ref="C19:D19"/>
    <mergeCell ref="C16:D16"/>
    <mergeCell ref="C17:D17"/>
    <mergeCell ref="C18:D18"/>
  </mergeCells>
  <pageMargins left="1.00744094488189" right="0.11811023622047245" top="0.35433070866141736" bottom="0.35433070866141736" header="0.11811023622047245" footer="0.11811023622047245"/>
  <pageSetup paperSize="9" scale="7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</sheetPr>
  <dimension ref="A1:Q94"/>
  <sheetViews>
    <sheetView showGridLines="0" zoomScaleNormal="100" workbookViewId="0">
      <selection activeCell="E20" sqref="E20:E28"/>
    </sheetView>
  </sheetViews>
  <sheetFormatPr baseColWidth="10" defaultColWidth="16.42578125" defaultRowHeight="11.25" x14ac:dyDescent="0.2"/>
  <cols>
    <col min="1" max="1" width="11.7109375" style="29" bestFit="1" customWidth="1"/>
    <col min="2" max="3" width="2.42578125" style="27" customWidth="1"/>
    <col min="4" max="4" width="75.7109375" style="27" customWidth="1"/>
    <col min="5" max="5" width="19.7109375" style="24" bestFit="1" customWidth="1"/>
    <col min="6" max="6" width="18.42578125" style="27" bestFit="1" customWidth="1"/>
    <col min="7" max="7" width="16.42578125" style="58" customWidth="1"/>
    <col min="8" max="8" width="14.42578125" style="27" customWidth="1"/>
    <col min="9" max="9" width="63.7109375" style="27" customWidth="1"/>
    <col min="10" max="10" width="17.42578125" style="31" bestFit="1" customWidth="1"/>
    <col min="11" max="11" width="19.140625" style="31" customWidth="1"/>
    <col min="12" max="12" width="14.85546875" style="27" customWidth="1"/>
    <col min="13" max="13" width="14.28515625" style="309" bestFit="1" customWidth="1"/>
    <col min="14" max="14" width="14.140625" style="309" bestFit="1" customWidth="1"/>
    <col min="15" max="16" width="12.7109375" style="309" bestFit="1" customWidth="1"/>
    <col min="17" max="17" width="12.85546875" style="309" bestFit="1" customWidth="1"/>
    <col min="18" max="25" width="12.7109375" style="27" bestFit="1" customWidth="1"/>
    <col min="26" max="26" width="10" style="27" bestFit="1" customWidth="1"/>
    <col min="27" max="16384" width="16.42578125" style="27"/>
  </cols>
  <sheetData>
    <row r="1" spans="1:13" ht="12" thickBot="1" x14ac:dyDescent="0.25"/>
    <row r="2" spans="1:13" ht="18" x14ac:dyDescent="0.2">
      <c r="B2" s="481" t="s">
        <v>32</v>
      </c>
      <c r="C2" s="482"/>
      <c r="D2" s="482"/>
      <c r="E2" s="482"/>
      <c r="F2" s="483"/>
    </row>
    <row r="3" spans="1:13" ht="18" x14ac:dyDescent="0.2">
      <c r="B3" s="484" t="s">
        <v>160</v>
      </c>
      <c r="C3" s="510"/>
      <c r="D3" s="510"/>
      <c r="E3" s="510"/>
      <c r="F3" s="486"/>
    </row>
    <row r="4" spans="1:13" ht="18" x14ac:dyDescent="0.2">
      <c r="B4" s="487" t="s">
        <v>268</v>
      </c>
      <c r="C4" s="488"/>
      <c r="D4" s="488"/>
      <c r="E4" s="488"/>
      <c r="F4" s="489"/>
    </row>
    <row r="5" spans="1:13" ht="13.5" thickBot="1" x14ac:dyDescent="0.25">
      <c r="B5" s="490" t="s">
        <v>161</v>
      </c>
      <c r="C5" s="491"/>
      <c r="D5" s="491"/>
      <c r="E5" s="139">
        <v>2024</v>
      </c>
      <c r="F5" s="140">
        <v>2023</v>
      </c>
      <c r="H5" s="141"/>
      <c r="I5" s="32" t="s">
        <v>213</v>
      </c>
      <c r="J5" s="33" t="s">
        <v>214</v>
      </c>
      <c r="K5" s="33" t="s">
        <v>166</v>
      </c>
      <c r="L5" s="142"/>
    </row>
    <row r="6" spans="1:13" ht="14.25" x14ac:dyDescent="0.2">
      <c r="B6" s="69"/>
      <c r="C6" s="70"/>
      <c r="D6" s="70"/>
      <c r="E6" s="83"/>
      <c r="F6" s="196"/>
      <c r="G6" s="285"/>
      <c r="H6" s="97" t="s">
        <v>21</v>
      </c>
      <c r="I6" s="55" t="s">
        <v>126</v>
      </c>
      <c r="J6" s="302">
        <f>+'Actividad 1'!G26</f>
        <v>47676.49</v>
      </c>
      <c r="K6" s="260"/>
      <c r="L6" s="143"/>
      <c r="M6" s="309" t="s">
        <v>270</v>
      </c>
    </row>
    <row r="7" spans="1:13" ht="15" x14ac:dyDescent="0.2">
      <c r="B7" s="477" t="s">
        <v>162</v>
      </c>
      <c r="C7" s="478"/>
      <c r="D7" s="478"/>
      <c r="E7" s="84"/>
      <c r="F7" s="197"/>
      <c r="G7" s="285"/>
      <c r="H7" s="96" t="s">
        <v>2</v>
      </c>
      <c r="I7" s="56" t="s">
        <v>39</v>
      </c>
      <c r="J7" s="280">
        <f>+Cambios!C10</f>
        <v>0</v>
      </c>
      <c r="K7" s="259"/>
      <c r="L7" s="143"/>
      <c r="M7" s="309" t="s">
        <v>271</v>
      </c>
    </row>
    <row r="8" spans="1:13" ht="15" x14ac:dyDescent="0.2">
      <c r="B8" s="71"/>
      <c r="C8" s="478" t="s">
        <v>163</v>
      </c>
      <c r="D8" s="478"/>
      <c r="E8" s="198" t="e">
        <f>SUM(E9:E18)</f>
        <v>#REF!</v>
      </c>
      <c r="F8" s="199">
        <f>SUM(F9:F18)</f>
        <v>8226172304.9800005</v>
      </c>
      <c r="G8" s="285"/>
      <c r="H8" s="96" t="s">
        <v>9</v>
      </c>
      <c r="I8" s="55" t="s">
        <v>48</v>
      </c>
      <c r="J8" s="280">
        <f>+Cambios!C35+Cambios!C44</f>
        <v>1223228.6099999994</v>
      </c>
      <c r="K8" s="259">
        <v>0</v>
      </c>
      <c r="L8" s="143"/>
      <c r="M8" s="309" t="s">
        <v>271</v>
      </c>
    </row>
    <row r="9" spans="1:13" ht="15" x14ac:dyDescent="0.2">
      <c r="A9" s="35" t="s">
        <v>14</v>
      </c>
      <c r="B9" s="71"/>
      <c r="C9" s="279"/>
      <c r="D9" s="72" t="s">
        <v>116</v>
      </c>
      <c r="E9" s="301" t="e">
        <f>VLOOKUP(A9,#REF!,6,0)</f>
        <v>#REF!</v>
      </c>
      <c r="F9" s="201">
        <v>2493114584.5300002</v>
      </c>
      <c r="G9" s="286"/>
      <c r="H9" s="96" t="s">
        <v>8</v>
      </c>
      <c r="I9" s="57" t="s">
        <v>38</v>
      </c>
      <c r="J9" s="280">
        <f>+Cambios!C30</f>
        <v>0</v>
      </c>
      <c r="K9" s="259"/>
      <c r="L9" s="143"/>
      <c r="M9" s="309" t="s">
        <v>271</v>
      </c>
    </row>
    <row r="10" spans="1:13" ht="15" x14ac:dyDescent="0.2">
      <c r="A10" s="35" t="s">
        <v>90</v>
      </c>
      <c r="B10" s="71"/>
      <c r="C10" s="279"/>
      <c r="D10" s="72" t="s">
        <v>117</v>
      </c>
      <c r="E10" s="301" t="e">
        <f>VLOOKUP(A10,#REF!,6,0)</f>
        <v>#REF!</v>
      </c>
      <c r="F10" s="201">
        <v>0</v>
      </c>
      <c r="G10" s="286"/>
      <c r="H10" s="96" t="s">
        <v>10</v>
      </c>
      <c r="I10" s="56" t="s">
        <v>51</v>
      </c>
      <c r="J10" s="280">
        <f>+Cambios!C37</f>
        <v>0</v>
      </c>
      <c r="K10" s="259">
        <v>0</v>
      </c>
      <c r="L10" s="143"/>
      <c r="M10" s="309" t="s">
        <v>271</v>
      </c>
    </row>
    <row r="11" spans="1:13" ht="14.25" x14ac:dyDescent="0.2">
      <c r="A11" s="35" t="s">
        <v>91</v>
      </c>
      <c r="B11" s="71"/>
      <c r="C11" s="72"/>
      <c r="D11" s="72" t="s">
        <v>164</v>
      </c>
      <c r="E11" s="301" t="e">
        <f>VLOOKUP(A11,#REF!,6,0)</f>
        <v>#REF!</v>
      </c>
      <c r="F11" s="201">
        <v>0</v>
      </c>
      <c r="G11" s="286"/>
      <c r="H11" s="96" t="s">
        <v>89</v>
      </c>
      <c r="I11" s="27" t="s">
        <v>236</v>
      </c>
      <c r="J11" s="280">
        <f>+Cambios!C14</f>
        <v>0</v>
      </c>
      <c r="K11" s="42"/>
      <c r="L11" s="38"/>
      <c r="M11" s="309" t="s">
        <v>271</v>
      </c>
    </row>
    <row r="12" spans="1:13" ht="14.25" x14ac:dyDescent="0.2">
      <c r="A12" s="35" t="s">
        <v>15</v>
      </c>
      <c r="B12" s="71"/>
      <c r="C12" s="72"/>
      <c r="D12" s="72" t="s">
        <v>119</v>
      </c>
      <c r="E12" s="301" t="e">
        <f>VLOOKUP(A12,#REF!,6,0)</f>
        <v>#REF!</v>
      </c>
      <c r="F12" s="201">
        <v>327228706.14999998</v>
      </c>
      <c r="G12" s="286"/>
      <c r="H12" s="96" t="s">
        <v>3</v>
      </c>
      <c r="I12" s="56" t="s">
        <v>244</v>
      </c>
      <c r="J12" s="259">
        <f>+Cambios!C11</f>
        <v>0</v>
      </c>
      <c r="K12" s="42"/>
      <c r="L12" s="38"/>
      <c r="M12" s="309" t="s">
        <v>271</v>
      </c>
    </row>
    <row r="13" spans="1:13" ht="14.25" x14ac:dyDescent="0.2">
      <c r="A13" s="35" t="s">
        <v>16</v>
      </c>
      <c r="B13" s="71"/>
      <c r="C13" s="72"/>
      <c r="D13" s="72" t="s">
        <v>195</v>
      </c>
      <c r="E13" s="301" t="e">
        <f>VLOOKUP(A13,#REF!,6,0)</f>
        <v>#REF!</v>
      </c>
      <c r="F13" s="201">
        <v>283190139.74000001</v>
      </c>
      <c r="G13" s="286"/>
      <c r="H13" s="34"/>
      <c r="I13" s="27" t="s">
        <v>81</v>
      </c>
      <c r="J13" s="42">
        <f>+Cambios!C56</f>
        <v>0</v>
      </c>
      <c r="K13" s="42"/>
      <c r="L13" s="38"/>
      <c r="M13" s="309" t="s">
        <v>271</v>
      </c>
    </row>
    <row r="14" spans="1:13" ht="14.25" x14ac:dyDescent="0.2">
      <c r="A14" s="35" t="s">
        <v>17</v>
      </c>
      <c r="B14" s="71"/>
      <c r="C14" s="72"/>
      <c r="D14" s="72" t="s">
        <v>197</v>
      </c>
      <c r="E14" s="301" t="e">
        <f>VLOOKUP(A14,#REF!,6,0)</f>
        <v>#REF!</v>
      </c>
      <c r="F14" s="201">
        <v>436602272.38999999</v>
      </c>
      <c r="G14" s="286"/>
      <c r="H14" s="34"/>
      <c r="I14" s="27" t="s">
        <v>246</v>
      </c>
      <c r="J14" s="304">
        <f>+Cambios!C36</f>
        <v>1945947.629999999</v>
      </c>
      <c r="K14" s="98"/>
      <c r="L14" s="38"/>
      <c r="M14" s="309" t="s">
        <v>271</v>
      </c>
    </row>
    <row r="15" spans="1:13" ht="14.25" x14ac:dyDescent="0.2">
      <c r="A15" s="35" t="s">
        <v>92</v>
      </c>
      <c r="B15" s="71"/>
      <c r="C15" s="72"/>
      <c r="D15" s="72" t="s">
        <v>206</v>
      </c>
      <c r="E15" s="301" t="e">
        <f>VLOOKUP(A15,#REF!,6,0)</f>
        <v>#REF!</v>
      </c>
      <c r="F15" s="201">
        <v>0</v>
      </c>
      <c r="G15" s="287" t="e">
        <f>+G17-G16</f>
        <v>#REF!</v>
      </c>
      <c r="I15" s="27" t="s">
        <v>76</v>
      </c>
      <c r="J15" s="308">
        <f>+Cambios!C50</f>
        <v>8353049.5999999996</v>
      </c>
      <c r="K15" s="27"/>
      <c r="M15" s="309" t="s">
        <v>271</v>
      </c>
    </row>
    <row r="16" spans="1:13" ht="28.5" x14ac:dyDescent="0.2">
      <c r="A16" s="35" t="s">
        <v>18</v>
      </c>
      <c r="B16" s="71"/>
      <c r="C16" s="72"/>
      <c r="D16" s="85" t="s">
        <v>208</v>
      </c>
      <c r="E16" s="301" t="e">
        <f>VLOOKUP(A16,#REF!,6,0)</f>
        <v>#REF!</v>
      </c>
      <c r="F16" s="272">
        <v>4059192055.73</v>
      </c>
      <c r="G16" s="286">
        <f>+'[1]EA 06-23 (DIC 22)'!J20</f>
        <v>5352718357.8699999</v>
      </c>
      <c r="J16" s="98">
        <v>0</v>
      </c>
      <c r="K16" s="27"/>
      <c r="M16" s="309" t="s">
        <v>271</v>
      </c>
    </row>
    <row r="17" spans="1:14" ht="29.25" thickBot="1" x14ac:dyDescent="0.25">
      <c r="A17" s="35" t="s">
        <v>19</v>
      </c>
      <c r="B17" s="71"/>
      <c r="C17" s="72"/>
      <c r="D17" s="85" t="s">
        <v>209</v>
      </c>
      <c r="E17" s="301" t="e">
        <f>VLOOKUP(A17,#REF!,6,0)</f>
        <v>#REF!</v>
      </c>
      <c r="F17" s="272">
        <v>574372406.74000001</v>
      </c>
      <c r="G17" s="286" t="e">
        <f>+E9+E10+E11+E12+E13+E14+E15+E16+E17</f>
        <v>#REF!</v>
      </c>
      <c r="H17" s="96" t="s">
        <v>12</v>
      </c>
      <c r="I17" s="27" t="s">
        <v>242</v>
      </c>
      <c r="J17" s="281">
        <f>+Cambios!C58+J63+J64-K60-K62-K63</f>
        <v>0</v>
      </c>
      <c r="K17" s="261"/>
      <c r="L17" s="38"/>
      <c r="M17" s="309" t="s">
        <v>271</v>
      </c>
    </row>
    <row r="18" spans="1:14" ht="14.25" x14ac:dyDescent="0.2">
      <c r="A18" s="35" t="s">
        <v>20</v>
      </c>
      <c r="B18" s="71"/>
      <c r="C18" s="72"/>
      <c r="D18" s="72" t="s">
        <v>165</v>
      </c>
      <c r="E18" s="200">
        <f>+J18</f>
        <v>11569902.329999998</v>
      </c>
      <c r="F18" s="201">
        <v>52472139.700001046</v>
      </c>
      <c r="G18" s="286"/>
      <c r="H18" s="144"/>
      <c r="I18" s="95" t="s">
        <v>215</v>
      </c>
      <c r="J18" s="262">
        <f>SUM(J6:J17)</f>
        <v>11569902.329999998</v>
      </c>
      <c r="K18" s="262"/>
      <c r="L18" s="145"/>
    </row>
    <row r="19" spans="1:14" ht="15" x14ac:dyDescent="0.2">
      <c r="B19" s="71"/>
      <c r="C19" s="478" t="s">
        <v>166</v>
      </c>
      <c r="D19" s="478"/>
      <c r="E19" s="202" t="e">
        <f>SUM(E20:E35)</f>
        <v>#REF!</v>
      </c>
      <c r="F19" s="203">
        <f>SUM(F20:F35)</f>
        <v>5757878654.21</v>
      </c>
      <c r="G19" s="286"/>
      <c r="H19" s="87" t="e">
        <f>+G16-G17</f>
        <v>#REF!</v>
      </c>
      <c r="I19" s="36"/>
      <c r="J19" s="263"/>
      <c r="K19" s="263"/>
    </row>
    <row r="20" spans="1:14" ht="15" x14ac:dyDescent="0.2">
      <c r="A20" s="35" t="s">
        <v>22</v>
      </c>
      <c r="B20" s="71"/>
      <c r="C20" s="279"/>
      <c r="D20" s="72" t="s">
        <v>130</v>
      </c>
      <c r="E20" s="301" t="e">
        <f>VLOOKUP(A20,#REF!,6,0)</f>
        <v>#REF!</v>
      </c>
      <c r="F20" s="204">
        <v>2029035920.589998</v>
      </c>
      <c r="G20" s="286"/>
      <c r="H20" s="141"/>
      <c r="I20" s="37" t="s">
        <v>216</v>
      </c>
      <c r="J20" s="33" t="s">
        <v>214</v>
      </c>
      <c r="K20" s="33" t="s">
        <v>166</v>
      </c>
      <c r="L20" s="146"/>
    </row>
    <row r="21" spans="1:14" ht="15" x14ac:dyDescent="0.2">
      <c r="A21" s="35" t="s">
        <v>23</v>
      </c>
      <c r="B21" s="71"/>
      <c r="C21" s="279"/>
      <c r="D21" s="72" t="s">
        <v>131</v>
      </c>
      <c r="E21" s="301" t="e">
        <f>VLOOKUP(A21,#REF!,6,0)</f>
        <v>#REF!</v>
      </c>
      <c r="F21" s="204">
        <v>796598077.25000095</v>
      </c>
      <c r="G21" s="288"/>
      <c r="H21" s="96" t="s">
        <v>112</v>
      </c>
      <c r="I21" s="52" t="s">
        <v>233</v>
      </c>
      <c r="J21" s="264"/>
      <c r="K21" s="304">
        <f>+'Actividad 1'!G59</f>
        <v>8921980.0299999993</v>
      </c>
      <c r="L21" s="147"/>
      <c r="M21" s="309" t="s">
        <v>270</v>
      </c>
    </row>
    <row r="22" spans="1:14" ht="15" x14ac:dyDescent="0.2">
      <c r="A22" s="35" t="s">
        <v>24</v>
      </c>
      <c r="B22" s="71"/>
      <c r="C22" s="279"/>
      <c r="D22" s="72" t="s">
        <v>132</v>
      </c>
      <c r="E22" s="301" t="e">
        <f>VLOOKUP(A22,#REF!,6,0)</f>
        <v>#REF!</v>
      </c>
      <c r="F22" s="204">
        <v>2074240876.3499994</v>
      </c>
      <c r="G22" s="288"/>
      <c r="H22" s="34"/>
      <c r="I22" s="56" t="s">
        <v>39</v>
      </c>
      <c r="J22" s="42"/>
      <c r="K22" s="304">
        <f>Cambios!D10</f>
        <v>32285908.169999998</v>
      </c>
      <c r="L22" s="38"/>
      <c r="M22" s="309" t="s">
        <v>271</v>
      </c>
    </row>
    <row r="23" spans="1:14" ht="15" x14ac:dyDescent="0.2">
      <c r="A23" s="35" t="s">
        <v>98</v>
      </c>
      <c r="B23" s="71"/>
      <c r="C23" s="279"/>
      <c r="D23" s="72" t="s">
        <v>133</v>
      </c>
      <c r="E23" s="303">
        <f>IFERROR(VLOOKUP(A23,#REF!,6,FALSE), 0)</f>
        <v>0</v>
      </c>
      <c r="F23" s="204">
        <v>0</v>
      </c>
      <c r="G23" s="286"/>
      <c r="H23" s="96" t="s">
        <v>89</v>
      </c>
      <c r="I23" s="53" t="s">
        <v>234</v>
      </c>
      <c r="J23" s="265"/>
      <c r="K23" s="42">
        <f>+Cambios!D14</f>
        <v>0</v>
      </c>
      <c r="L23" s="148"/>
      <c r="M23" s="309" t="s">
        <v>271</v>
      </c>
    </row>
    <row r="24" spans="1:14" ht="15" x14ac:dyDescent="0.2">
      <c r="A24" s="35" t="s">
        <v>25</v>
      </c>
      <c r="B24" s="71"/>
      <c r="C24" s="279"/>
      <c r="D24" s="72" t="s">
        <v>167</v>
      </c>
      <c r="E24" s="301" t="e">
        <f>VLOOKUP(A24,#REF!,6,0)</f>
        <v>#REF!</v>
      </c>
      <c r="F24" s="204">
        <v>79646068.150000006</v>
      </c>
      <c r="G24" s="286"/>
      <c r="H24" s="96" t="s">
        <v>3</v>
      </c>
      <c r="I24" s="54" t="s">
        <v>244</v>
      </c>
      <c r="J24" s="259"/>
      <c r="K24" s="42">
        <f>+Cambios!D11</f>
        <v>0</v>
      </c>
      <c r="L24" s="38"/>
      <c r="M24" s="309" t="s">
        <v>271</v>
      </c>
    </row>
    <row r="25" spans="1:14" ht="15" x14ac:dyDescent="0.2">
      <c r="A25" s="35" t="s">
        <v>99</v>
      </c>
      <c r="B25" s="71"/>
      <c r="C25" s="279"/>
      <c r="D25" s="72" t="s">
        <v>168</v>
      </c>
      <c r="E25" s="301" t="e">
        <f>VLOOKUP(A25,#REF!,6,0)</f>
        <v>#REF!</v>
      </c>
      <c r="F25" s="204">
        <v>3000000</v>
      </c>
      <c r="G25" s="286"/>
      <c r="H25" s="96"/>
      <c r="I25" s="27" t="s">
        <v>217</v>
      </c>
      <c r="J25" s="266"/>
      <c r="K25" s="42">
        <f>+Cambios!D55</f>
        <v>0</v>
      </c>
      <c r="L25" s="38"/>
      <c r="M25" s="309" t="s">
        <v>271</v>
      </c>
      <c r="N25" s="310"/>
    </row>
    <row r="26" spans="1:14" ht="15" x14ac:dyDescent="0.2">
      <c r="A26" s="35" t="s">
        <v>26</v>
      </c>
      <c r="B26" s="71"/>
      <c r="C26" s="279"/>
      <c r="D26" s="72" t="s">
        <v>136</v>
      </c>
      <c r="E26" s="301" t="e">
        <f>VLOOKUP(A26,#REF!,6,0)</f>
        <v>#REF!</v>
      </c>
      <c r="F26" s="204">
        <v>80032832.74000001</v>
      </c>
      <c r="G26" s="286"/>
      <c r="H26" s="96" t="s">
        <v>6</v>
      </c>
      <c r="I26" s="54" t="s">
        <v>218</v>
      </c>
      <c r="J26" s="267"/>
      <c r="K26" s="300">
        <f>Actividad!G56-Cambios!C23</f>
        <v>7292006.1799997836</v>
      </c>
      <c r="L26" s="38"/>
      <c r="M26" s="87" t="s">
        <v>269</v>
      </c>
    </row>
    <row r="27" spans="1:14" ht="15" x14ac:dyDescent="0.2">
      <c r="A27" s="35" t="s">
        <v>27</v>
      </c>
      <c r="B27" s="71"/>
      <c r="C27" s="279"/>
      <c r="D27" s="72" t="s">
        <v>137</v>
      </c>
      <c r="E27" s="301" t="e">
        <f>VLOOKUP(A27,#REF!,6,0)</f>
        <v>#REF!</v>
      </c>
      <c r="F27" s="204">
        <v>485799684.39999998</v>
      </c>
      <c r="G27" s="286"/>
      <c r="H27" s="96"/>
      <c r="I27" s="54" t="s">
        <v>219</v>
      </c>
      <c r="J27" s="268"/>
      <c r="K27" s="304">
        <f>+'Actividad 1'!G61-J46</f>
        <v>32943024.489999998</v>
      </c>
      <c r="L27" s="149"/>
      <c r="M27" s="309" t="s">
        <v>270</v>
      </c>
    </row>
    <row r="28" spans="1:14" ht="15" x14ac:dyDescent="0.2">
      <c r="A28" s="35" t="s">
        <v>100</v>
      </c>
      <c r="B28" s="71"/>
      <c r="C28" s="279"/>
      <c r="D28" s="72" t="s">
        <v>138</v>
      </c>
      <c r="E28" s="301" t="e">
        <f>VLOOKUP(A28,#REF!,6,0)</f>
        <v>#REF!</v>
      </c>
      <c r="F28" s="204">
        <v>23339743.600000001</v>
      </c>
      <c r="G28" s="287"/>
      <c r="H28" s="150"/>
      <c r="I28" s="27" t="s">
        <v>81</v>
      </c>
      <c r="J28" s="268">
        <v>0</v>
      </c>
      <c r="K28" s="42">
        <f>+Cambios!D56</f>
        <v>0</v>
      </c>
      <c r="L28" s="149"/>
      <c r="M28" s="309" t="s">
        <v>271</v>
      </c>
    </row>
    <row r="29" spans="1:14" ht="15" x14ac:dyDescent="0.2">
      <c r="A29" s="35" t="s">
        <v>101</v>
      </c>
      <c r="B29" s="71"/>
      <c r="C29" s="279"/>
      <c r="D29" s="72" t="s">
        <v>139</v>
      </c>
      <c r="E29" s="200" t="e">
        <f>VLOOKUP(A29,#REF!,6,0)</f>
        <v>#REF!</v>
      </c>
      <c r="F29" s="204">
        <v>0</v>
      </c>
      <c r="G29" s="286"/>
      <c r="H29" s="150"/>
      <c r="I29" s="27" t="s">
        <v>83</v>
      </c>
      <c r="J29" s="269"/>
      <c r="K29" s="304">
        <f>+Cambios!D58</f>
        <v>3826528.1399993896</v>
      </c>
      <c r="L29" s="149"/>
      <c r="M29" s="309" t="s">
        <v>271</v>
      </c>
    </row>
    <row r="30" spans="1:14" ht="15" x14ac:dyDescent="0.2">
      <c r="A30" s="35" t="s">
        <v>102</v>
      </c>
      <c r="B30" s="71"/>
      <c r="C30" s="279"/>
      <c r="D30" s="72" t="s">
        <v>140</v>
      </c>
      <c r="E30" s="200" t="e">
        <f>VLOOKUP(A30,#REF!,6,0)</f>
        <v>#REF!</v>
      </c>
      <c r="F30" s="204">
        <v>0</v>
      </c>
      <c r="G30" s="286"/>
      <c r="H30" s="150"/>
      <c r="I30" s="54" t="s">
        <v>51</v>
      </c>
      <c r="J30" s="270">
        <v>0</v>
      </c>
      <c r="K30" s="304">
        <f>+Cambios!D37</f>
        <v>8779306.7700000033</v>
      </c>
      <c r="L30" s="38"/>
      <c r="M30" s="309" t="s">
        <v>271</v>
      </c>
    </row>
    <row r="31" spans="1:14" ht="15" x14ac:dyDescent="0.2">
      <c r="A31" s="35" t="s">
        <v>103</v>
      </c>
      <c r="B31" s="71"/>
      <c r="C31" s="279"/>
      <c r="D31" s="72" t="s">
        <v>141</v>
      </c>
      <c r="E31" s="200" t="e">
        <f>VLOOKUP(A31,#REF!,6,0)</f>
        <v>#REF!</v>
      </c>
      <c r="F31" s="204">
        <v>0</v>
      </c>
      <c r="G31" s="286"/>
      <c r="H31" s="150"/>
      <c r="I31" s="27" t="s">
        <v>235</v>
      </c>
      <c r="J31" s="271"/>
      <c r="K31" s="268">
        <v>0</v>
      </c>
      <c r="L31" s="38"/>
      <c r="M31" s="309" t="s">
        <v>271</v>
      </c>
    </row>
    <row r="32" spans="1:14" ht="15" x14ac:dyDescent="0.2">
      <c r="A32" s="35" t="s">
        <v>104</v>
      </c>
      <c r="B32" s="71"/>
      <c r="C32" s="279"/>
      <c r="D32" s="72" t="s">
        <v>169</v>
      </c>
      <c r="E32" s="200" t="e">
        <f>VLOOKUP(A32,#REF!,6,0)</f>
        <v>#REF!</v>
      </c>
      <c r="F32" s="204">
        <v>0</v>
      </c>
      <c r="G32" s="286" t="e">
        <f>+G33-G34</f>
        <v>#REF!</v>
      </c>
      <c r="H32" s="34"/>
      <c r="I32" s="27" t="s">
        <v>246</v>
      </c>
      <c r="J32" s="42"/>
      <c r="K32" s="42">
        <f>+Cambios!D36</f>
        <v>0</v>
      </c>
      <c r="L32" s="38"/>
      <c r="M32" s="309" t="s">
        <v>271</v>
      </c>
    </row>
    <row r="33" spans="1:17" ht="15" x14ac:dyDescent="0.2">
      <c r="A33" s="35" t="s">
        <v>105</v>
      </c>
      <c r="B33" s="71"/>
      <c r="C33" s="279"/>
      <c r="D33" s="72" t="s">
        <v>75</v>
      </c>
      <c r="E33" s="200" t="e">
        <f>VLOOKUP(A33,#REF!,6,0)</f>
        <v>#REF!</v>
      </c>
      <c r="F33" s="204">
        <v>0</v>
      </c>
      <c r="G33" s="286">
        <f>+'[1]EA 06-23 (DIC 22)'!J45</f>
        <v>3003029104.0699992</v>
      </c>
      <c r="H33" s="34"/>
      <c r="I33" s="27" t="s">
        <v>153</v>
      </c>
      <c r="J33" s="42"/>
      <c r="K33" s="304">
        <f>+'Actividad 1'!G57</f>
        <v>9794648.1199999992</v>
      </c>
      <c r="L33" s="38"/>
      <c r="M33" s="309" t="s">
        <v>270</v>
      </c>
    </row>
    <row r="34" spans="1:17" ht="15" x14ac:dyDescent="0.2">
      <c r="A34" s="35" t="s">
        <v>106</v>
      </c>
      <c r="B34" s="71"/>
      <c r="C34" s="279"/>
      <c r="D34" s="72" t="s">
        <v>144</v>
      </c>
      <c r="E34" s="301" t="e">
        <f>VLOOKUP(A34,#REF!,6,0)</f>
        <v>#REF!</v>
      </c>
      <c r="F34" s="204">
        <v>74165379.409999996</v>
      </c>
      <c r="G34" s="44" t="e">
        <f>+E20+E21+E22+E23+E24+E25+E26+E27+E28+E29+E30+E31+E32+E33+E34</f>
        <v>#REF!</v>
      </c>
      <c r="H34" s="34"/>
      <c r="I34" s="55" t="s">
        <v>48</v>
      </c>
      <c r="J34" s="98"/>
      <c r="K34" s="42">
        <v>0</v>
      </c>
      <c r="L34" s="38"/>
    </row>
    <row r="35" spans="1:17" ht="15.75" thickBot="1" x14ac:dyDescent="0.25">
      <c r="A35" s="35" t="s">
        <v>112</v>
      </c>
      <c r="B35" s="71"/>
      <c r="C35" s="279"/>
      <c r="D35" s="72" t="s">
        <v>170</v>
      </c>
      <c r="E35" s="200">
        <f>K36</f>
        <v>105841735.22999921</v>
      </c>
      <c r="F35" s="204">
        <v>112020071.72000228</v>
      </c>
      <c r="G35" s="286"/>
      <c r="H35" s="150"/>
      <c r="I35" s="27" t="s">
        <v>38</v>
      </c>
      <c r="J35" s="261"/>
      <c r="K35" s="307">
        <f>+Cambios!D30</f>
        <v>1998333.3300000429</v>
      </c>
      <c r="L35" s="38"/>
      <c r="M35" s="309" t="s">
        <v>271</v>
      </c>
    </row>
    <row r="36" spans="1:17" ht="15" x14ac:dyDescent="0.2">
      <c r="B36" s="479" t="s">
        <v>171</v>
      </c>
      <c r="C36" s="480"/>
      <c r="D36" s="480"/>
      <c r="E36" s="202" t="e">
        <f>E8-E19</f>
        <v>#REF!</v>
      </c>
      <c r="F36" s="203">
        <f>+F8-F19</f>
        <v>2468293650.7700005</v>
      </c>
      <c r="G36" s="286"/>
      <c r="H36" s="151"/>
      <c r="I36" s="39"/>
      <c r="J36" s="169"/>
      <c r="K36" s="169">
        <f>SUM(K21:K35)</f>
        <v>105841735.22999921</v>
      </c>
      <c r="L36" s="152"/>
    </row>
    <row r="37" spans="1:17" ht="14.25" x14ac:dyDescent="0.2">
      <c r="B37" s="86" t="s">
        <v>221</v>
      </c>
      <c r="C37" s="73"/>
      <c r="D37" s="73"/>
      <c r="E37" s="200"/>
      <c r="F37" s="201"/>
      <c r="G37" s="286"/>
      <c r="I37" s="36"/>
      <c r="J37" s="170"/>
      <c r="K37" s="170"/>
    </row>
    <row r="38" spans="1:17" ht="15" x14ac:dyDescent="0.2">
      <c r="B38" s="477" t="s">
        <v>172</v>
      </c>
      <c r="C38" s="478"/>
      <c r="D38" s="478"/>
      <c r="E38" s="200"/>
      <c r="F38" s="201"/>
      <c r="G38" s="286"/>
      <c r="H38" s="141"/>
      <c r="I38" s="40" t="s">
        <v>173</v>
      </c>
      <c r="J38" s="33" t="s">
        <v>214</v>
      </c>
      <c r="K38" s="33" t="s">
        <v>166</v>
      </c>
      <c r="L38" s="146"/>
    </row>
    <row r="39" spans="1:17" ht="15" x14ac:dyDescent="0.25">
      <c r="B39" s="71"/>
      <c r="C39" s="478" t="s">
        <v>163</v>
      </c>
      <c r="D39" s="478"/>
      <c r="E39" s="205">
        <f>SUM(E40:E42)</f>
        <v>0</v>
      </c>
      <c r="F39" s="206">
        <f>SUM(F40:F42)</f>
        <v>4199824.4300000006</v>
      </c>
      <c r="G39" s="286"/>
      <c r="H39" s="34"/>
      <c r="I39" s="36" t="s">
        <v>56</v>
      </c>
      <c r="J39" s="172">
        <f>+Cambios!C18</f>
        <v>0</v>
      </c>
      <c r="K39" s="305">
        <f>+Cambios!D18</f>
        <v>61285910.49000001</v>
      </c>
      <c r="L39" s="38"/>
      <c r="M39" s="309" t="s">
        <v>271</v>
      </c>
    </row>
    <row r="40" spans="1:17" ht="14.25" x14ac:dyDescent="0.2">
      <c r="A40" s="35" t="s">
        <v>4</v>
      </c>
      <c r="B40" s="71"/>
      <c r="C40" s="72"/>
      <c r="D40" s="72" t="s">
        <v>60</v>
      </c>
      <c r="E40" s="200">
        <v>0</v>
      </c>
      <c r="F40" s="204">
        <v>7322.11</v>
      </c>
      <c r="G40" s="286"/>
      <c r="H40" s="151"/>
      <c r="I40" s="39"/>
      <c r="J40" s="173"/>
      <c r="K40" s="173"/>
      <c r="L40" s="152"/>
    </row>
    <row r="41" spans="1:17" ht="14.25" x14ac:dyDescent="0.2">
      <c r="A41" s="35" t="s">
        <v>5</v>
      </c>
      <c r="B41" s="71"/>
      <c r="C41" s="72"/>
      <c r="D41" s="72" t="s">
        <v>62</v>
      </c>
      <c r="E41" s="200">
        <f>+Cambios!C21</f>
        <v>0</v>
      </c>
      <c r="F41" s="204">
        <v>4192502.3200000003</v>
      </c>
      <c r="G41" s="286"/>
      <c r="J41" s="168"/>
      <c r="K41" s="168"/>
      <c r="M41" s="87"/>
      <c r="N41" s="87"/>
    </row>
    <row r="42" spans="1:17" ht="14.25" x14ac:dyDescent="0.2">
      <c r="B42" s="71"/>
      <c r="C42" s="72"/>
      <c r="D42" s="72" t="s">
        <v>173</v>
      </c>
      <c r="E42" s="200">
        <f>+J44</f>
        <v>0</v>
      </c>
      <c r="F42" s="204">
        <v>0</v>
      </c>
      <c r="G42" s="286"/>
      <c r="J42" s="168"/>
      <c r="K42" s="168"/>
      <c r="M42" s="312"/>
      <c r="N42" s="313"/>
      <c r="O42" s="313"/>
      <c r="P42" s="313"/>
      <c r="Q42" s="313"/>
    </row>
    <row r="43" spans="1:17" ht="15" x14ac:dyDescent="0.25">
      <c r="B43" s="71"/>
      <c r="C43" s="478" t="s">
        <v>166</v>
      </c>
      <c r="D43" s="478"/>
      <c r="E43" s="205">
        <f>SUM(E44:E46)</f>
        <v>510327967.75999838</v>
      </c>
      <c r="F43" s="206">
        <f>SUM(F44:F46)</f>
        <v>1598180470.2199996</v>
      </c>
      <c r="G43" s="286"/>
      <c r="H43" s="141"/>
      <c r="I43" s="43" t="s">
        <v>60</v>
      </c>
      <c r="J43" s="171" t="s">
        <v>214</v>
      </c>
      <c r="K43" s="171" t="s">
        <v>166</v>
      </c>
      <c r="L43" s="146"/>
      <c r="M43" s="314"/>
      <c r="N43" s="313"/>
      <c r="O43" s="311"/>
      <c r="P43" s="313"/>
      <c r="Q43" s="313"/>
    </row>
    <row r="44" spans="1:17" ht="14.25" x14ac:dyDescent="0.2">
      <c r="A44" s="35" t="s">
        <v>4</v>
      </c>
      <c r="B44" s="71"/>
      <c r="C44" s="72"/>
      <c r="D44" s="72" t="s">
        <v>60</v>
      </c>
      <c r="E44" s="200">
        <f>Cambios!D20</f>
        <v>403729420.34999847</v>
      </c>
      <c r="F44" s="204">
        <v>1306155482.5599997</v>
      </c>
      <c r="G44" s="289">
        <f>+E44-K52</f>
        <v>807458840.69999695</v>
      </c>
      <c r="H44" s="34"/>
      <c r="I44" s="27" t="s">
        <v>60</v>
      </c>
      <c r="J44" s="168">
        <f>+Cambios!C20</f>
        <v>0</v>
      </c>
      <c r="K44" s="168">
        <f>Cambios!D20</f>
        <v>403729420.34999847</v>
      </c>
      <c r="L44" s="38"/>
      <c r="M44" s="309" t="s">
        <v>271</v>
      </c>
      <c r="N44" s="313"/>
      <c r="O44" s="311"/>
      <c r="P44" s="313"/>
      <c r="Q44" s="313"/>
    </row>
    <row r="45" spans="1:17" ht="15" x14ac:dyDescent="0.2">
      <c r="A45" s="35" t="s">
        <v>5</v>
      </c>
      <c r="B45" s="71"/>
      <c r="C45" s="279"/>
      <c r="D45" s="72" t="s">
        <v>62</v>
      </c>
      <c r="E45" s="200">
        <f>Cambios!D21</f>
        <v>28997339.579999924</v>
      </c>
      <c r="F45" s="204">
        <v>230165156.81</v>
      </c>
      <c r="G45" s="286"/>
      <c r="H45" s="153"/>
      <c r="I45" s="27" t="s">
        <v>220</v>
      </c>
      <c r="J45" s="168">
        <v>0</v>
      </c>
      <c r="K45" s="168">
        <v>0</v>
      </c>
      <c r="L45" s="38"/>
      <c r="M45" s="313"/>
      <c r="N45" s="313"/>
      <c r="O45" s="313"/>
      <c r="P45" s="315"/>
      <c r="Q45" s="312"/>
    </row>
    <row r="46" spans="1:17" ht="14.25" x14ac:dyDescent="0.2">
      <c r="A46" s="35"/>
      <c r="B46" s="71"/>
      <c r="C46" s="72"/>
      <c r="D46" s="72" t="s">
        <v>174</v>
      </c>
      <c r="E46" s="200">
        <f>+K76+K39</f>
        <v>77601207.829999998</v>
      </c>
      <c r="F46" s="204">
        <v>61859830.849999979</v>
      </c>
      <c r="G46" s="286"/>
      <c r="H46" s="34"/>
      <c r="I46" s="27" t="s">
        <v>157</v>
      </c>
      <c r="J46" s="168">
        <v>0</v>
      </c>
      <c r="K46" s="168"/>
      <c r="L46" s="38"/>
      <c r="M46" s="313"/>
      <c r="N46" s="313"/>
      <c r="O46" s="313"/>
      <c r="P46" s="313"/>
      <c r="Q46" s="313"/>
    </row>
    <row r="47" spans="1:17" ht="15" x14ac:dyDescent="0.25">
      <c r="B47" s="479" t="s">
        <v>175</v>
      </c>
      <c r="C47" s="480"/>
      <c r="D47" s="480"/>
      <c r="E47" s="205">
        <f>E39-E43</f>
        <v>-510327967.75999838</v>
      </c>
      <c r="F47" s="206">
        <f>+F39-F43</f>
        <v>-1593980645.7899995</v>
      </c>
      <c r="G47" s="286"/>
      <c r="H47" s="34"/>
      <c r="I47" s="27" t="s">
        <v>80</v>
      </c>
      <c r="J47" s="168">
        <v>0</v>
      </c>
      <c r="K47" s="174"/>
      <c r="L47" s="38"/>
    </row>
    <row r="48" spans="1:17" ht="14.25" x14ac:dyDescent="0.2">
      <c r="B48" s="74"/>
      <c r="C48" s="73"/>
      <c r="D48" s="73"/>
      <c r="E48" s="200"/>
      <c r="F48" s="201"/>
      <c r="G48" s="286"/>
      <c r="H48" s="34"/>
      <c r="I48" s="27" t="s">
        <v>251</v>
      </c>
      <c r="J48" s="168">
        <v>0</v>
      </c>
      <c r="K48" s="168">
        <v>0</v>
      </c>
      <c r="L48" s="154"/>
    </row>
    <row r="49" spans="1:13" ht="15" x14ac:dyDescent="0.2">
      <c r="B49" s="477" t="s">
        <v>176</v>
      </c>
      <c r="C49" s="478"/>
      <c r="D49" s="478"/>
      <c r="E49" s="202">
        <f>SUM(E50:E54)</f>
        <v>0</v>
      </c>
      <c r="F49" s="203">
        <f>SUM(F50:F54)</f>
        <v>0</v>
      </c>
      <c r="G49" s="286"/>
      <c r="H49" s="153"/>
      <c r="I49" s="27" t="s">
        <v>41</v>
      </c>
      <c r="J49" s="168">
        <v>0</v>
      </c>
      <c r="K49" s="168">
        <v>0</v>
      </c>
      <c r="L49" s="38"/>
    </row>
    <row r="50" spans="1:13" ht="15.75" thickBot="1" x14ac:dyDescent="0.25">
      <c r="B50" s="71"/>
      <c r="C50" s="478" t="s">
        <v>163</v>
      </c>
      <c r="D50" s="478"/>
      <c r="E50" s="200"/>
      <c r="F50" s="203"/>
      <c r="G50" s="286"/>
      <c r="H50" s="34"/>
      <c r="I50" s="27" t="s">
        <v>247</v>
      </c>
      <c r="J50" s="175">
        <v>0</v>
      </c>
      <c r="K50" s="175"/>
      <c r="L50" s="38"/>
    </row>
    <row r="51" spans="1:13" ht="14.25" x14ac:dyDescent="0.2">
      <c r="B51" s="71"/>
      <c r="C51" s="72"/>
      <c r="D51" s="72" t="s">
        <v>177</v>
      </c>
      <c r="E51" s="200">
        <v>0</v>
      </c>
      <c r="F51" s="201">
        <v>0</v>
      </c>
      <c r="G51" s="286"/>
      <c r="H51" s="34"/>
      <c r="I51" s="27" t="s">
        <v>201</v>
      </c>
      <c r="J51" s="176">
        <f>SUM(J44:J50)</f>
        <v>0</v>
      </c>
      <c r="K51" s="176">
        <f>SUM(K44:K50)</f>
        <v>403729420.34999847</v>
      </c>
      <c r="L51" s="38"/>
    </row>
    <row r="52" spans="1:13" ht="15" x14ac:dyDescent="0.2">
      <c r="A52" s="35" t="s">
        <v>192</v>
      </c>
      <c r="B52" s="71"/>
      <c r="C52" s="279"/>
      <c r="D52" s="72" t="s">
        <v>178</v>
      </c>
      <c r="E52" s="200">
        <v>0</v>
      </c>
      <c r="F52" s="201">
        <v>0</v>
      </c>
      <c r="G52" s="286"/>
      <c r="H52" s="151"/>
      <c r="I52" s="39" t="s">
        <v>222</v>
      </c>
      <c r="J52" s="173"/>
      <c r="K52" s="177">
        <f>+J51-K51</f>
        <v>-403729420.34999847</v>
      </c>
      <c r="L52" s="152"/>
      <c r="M52" s="87">
        <f>+K59+K45-J45</f>
        <v>0</v>
      </c>
    </row>
    <row r="53" spans="1:13" ht="15" x14ac:dyDescent="0.2">
      <c r="B53" s="71"/>
      <c r="C53" s="279"/>
      <c r="D53" s="72" t="s">
        <v>179</v>
      </c>
      <c r="E53" s="200">
        <v>0</v>
      </c>
      <c r="F53" s="201">
        <v>0</v>
      </c>
      <c r="G53" s="286"/>
      <c r="H53" s="155"/>
      <c r="I53" s="88"/>
      <c r="J53" s="89" t="s">
        <v>237</v>
      </c>
      <c r="K53" s="90">
        <f>Cambios!D20</f>
        <v>403729420.34999847</v>
      </c>
      <c r="L53" s="88"/>
    </row>
    <row r="54" spans="1:13" ht="15" x14ac:dyDescent="0.2">
      <c r="A54" s="35"/>
      <c r="B54" s="71"/>
      <c r="C54" s="279"/>
      <c r="D54" s="72" t="s">
        <v>225</v>
      </c>
      <c r="E54" s="200">
        <v>0</v>
      </c>
      <c r="F54" s="201">
        <v>0</v>
      </c>
      <c r="G54" s="286"/>
      <c r="J54" s="91" t="s">
        <v>212</v>
      </c>
      <c r="K54" s="92">
        <f>K52+K53</f>
        <v>0</v>
      </c>
    </row>
    <row r="55" spans="1:13" ht="15" x14ac:dyDescent="0.2">
      <c r="B55" s="71"/>
      <c r="C55" s="478" t="s">
        <v>166</v>
      </c>
      <c r="D55" s="478"/>
      <c r="E55" s="202" t="e">
        <f>SUM(E56:E59)</f>
        <v>#REF!</v>
      </c>
      <c r="F55" s="203">
        <f>SUM(F56:F59)</f>
        <v>500372533.1699999</v>
      </c>
      <c r="G55" s="286"/>
      <c r="J55" s="42"/>
      <c r="K55" s="45"/>
    </row>
    <row r="56" spans="1:13" ht="14.25" x14ac:dyDescent="0.2">
      <c r="B56" s="71"/>
      <c r="C56" s="72"/>
      <c r="D56" s="72" t="s">
        <v>180</v>
      </c>
      <c r="E56" s="200">
        <v>0</v>
      </c>
      <c r="F56" s="204">
        <v>0</v>
      </c>
      <c r="G56" s="286"/>
      <c r="H56" s="141"/>
      <c r="I56" s="46" t="s">
        <v>62</v>
      </c>
      <c r="J56" s="33" t="s">
        <v>214</v>
      </c>
      <c r="K56" s="33" t="s">
        <v>166</v>
      </c>
      <c r="L56" s="146"/>
      <c r="M56" s="87"/>
    </row>
    <row r="57" spans="1:13" ht="15" x14ac:dyDescent="0.2">
      <c r="A57" s="35" t="s">
        <v>192</v>
      </c>
      <c r="B57" s="71"/>
      <c r="C57" s="279"/>
      <c r="D57" s="72" t="s">
        <v>178</v>
      </c>
      <c r="E57" s="301" t="e">
        <f>J82</f>
        <v>#REF!</v>
      </c>
      <c r="F57" s="204">
        <v>304648343.6699999</v>
      </c>
      <c r="G57" s="290" t="e">
        <f>+G58-G59</f>
        <v>#REF!</v>
      </c>
      <c r="H57" s="34"/>
      <c r="I57" s="27" t="s">
        <v>62</v>
      </c>
      <c r="J57" s="168"/>
      <c r="K57" s="168">
        <f>Cambios!D21</f>
        <v>28997339.579999924</v>
      </c>
      <c r="L57" s="38"/>
      <c r="M57" s="309" t="s">
        <v>271</v>
      </c>
    </row>
    <row r="58" spans="1:13" ht="15" x14ac:dyDescent="0.25">
      <c r="B58" s="71"/>
      <c r="C58" s="279"/>
      <c r="D58" s="72" t="s">
        <v>179</v>
      </c>
      <c r="E58" s="200">
        <v>0</v>
      </c>
      <c r="F58" s="204">
        <v>0</v>
      </c>
      <c r="G58" s="291" t="e">
        <f>+'Actividad 1'!#REF!</f>
        <v>#REF!</v>
      </c>
      <c r="H58" s="34"/>
      <c r="I58" s="27" t="s">
        <v>223</v>
      </c>
      <c r="J58" s="168">
        <v>0</v>
      </c>
      <c r="K58" s="168"/>
      <c r="L58" s="38"/>
    </row>
    <row r="59" spans="1:13" ht="15" x14ac:dyDescent="0.2">
      <c r="A59" s="35" t="s">
        <v>28</v>
      </c>
      <c r="B59" s="71"/>
      <c r="C59" s="279"/>
      <c r="D59" s="72" t="s">
        <v>181</v>
      </c>
      <c r="E59" s="301" t="e">
        <f>VLOOKUP(A59,#REF!,6,0)</f>
        <v>#REF!</v>
      </c>
      <c r="F59" s="204">
        <v>195724189.5</v>
      </c>
      <c r="G59" s="292" t="e">
        <f>+E59</f>
        <v>#REF!</v>
      </c>
      <c r="H59" s="34"/>
      <c r="I59" s="27" t="s">
        <v>224</v>
      </c>
      <c r="J59" s="168"/>
      <c r="K59" s="168">
        <v>0</v>
      </c>
      <c r="L59" s="38"/>
    </row>
    <row r="60" spans="1:13" ht="15" x14ac:dyDescent="0.2">
      <c r="B60" s="479" t="s">
        <v>205</v>
      </c>
      <c r="C60" s="480"/>
      <c r="D60" s="480"/>
      <c r="E60" s="202" t="e">
        <f>+E49-E55</f>
        <v>#REF!</v>
      </c>
      <c r="F60" s="203">
        <f>+F49-F55</f>
        <v>-500372533.1699999</v>
      </c>
      <c r="G60" s="286"/>
      <c r="H60" s="34"/>
      <c r="I60" s="27" t="s">
        <v>238</v>
      </c>
      <c r="J60" s="168"/>
      <c r="K60" s="168">
        <v>0</v>
      </c>
      <c r="L60" s="38"/>
    </row>
    <row r="61" spans="1:13" ht="14.25" x14ac:dyDescent="0.2">
      <c r="B61" s="74"/>
      <c r="C61" s="73"/>
      <c r="D61" s="73"/>
      <c r="E61" s="200"/>
      <c r="F61" s="201"/>
      <c r="G61" s="293" t="s">
        <v>226</v>
      </c>
      <c r="H61" s="34"/>
      <c r="I61" s="27" t="s">
        <v>252</v>
      </c>
      <c r="J61" s="160"/>
      <c r="K61" s="160">
        <v>0</v>
      </c>
      <c r="L61" s="38"/>
    </row>
    <row r="62" spans="1:13" ht="15" x14ac:dyDescent="0.25">
      <c r="B62" s="472" t="s">
        <v>182</v>
      </c>
      <c r="C62" s="473"/>
      <c r="D62" s="473"/>
      <c r="E62" s="205" t="e">
        <f>E36+E47+E60</f>
        <v>#REF!</v>
      </c>
      <c r="F62" s="206">
        <f>+F36+F47+F60</f>
        <v>373940471.81000108</v>
      </c>
      <c r="G62" s="294">
        <f>+Cambios!D9</f>
        <v>974053951.33000016</v>
      </c>
      <c r="H62" s="153"/>
      <c r="I62" s="27" t="s">
        <v>239</v>
      </c>
      <c r="J62" s="168"/>
      <c r="K62" s="168">
        <v>0</v>
      </c>
      <c r="L62" s="38"/>
    </row>
    <row r="63" spans="1:13" ht="14.25" x14ac:dyDescent="0.2">
      <c r="B63" s="74"/>
      <c r="C63" s="73"/>
      <c r="D63" s="73"/>
      <c r="E63" s="200"/>
      <c r="F63" s="201"/>
      <c r="G63" s="295" t="e">
        <f>E62-G62</f>
        <v>#REF!</v>
      </c>
      <c r="H63" s="34"/>
      <c r="I63" s="27" t="s">
        <v>240</v>
      </c>
      <c r="J63" s="160">
        <v>0</v>
      </c>
      <c r="K63" s="160">
        <v>0</v>
      </c>
      <c r="L63" s="38"/>
    </row>
    <row r="64" spans="1:13" ht="14.25" x14ac:dyDescent="0.2">
      <c r="A64" s="29" t="s">
        <v>1</v>
      </c>
      <c r="B64" s="479" t="s">
        <v>183</v>
      </c>
      <c r="C64" s="480"/>
      <c r="D64" s="480"/>
      <c r="E64" s="301" t="e">
        <f>VLOOKUP(A64,#REF!,3,0)</f>
        <v>#REF!</v>
      </c>
      <c r="F64" s="204">
        <v>709087531.49000001</v>
      </c>
      <c r="G64" s="285"/>
      <c r="H64" s="34"/>
      <c r="I64" s="93" t="s">
        <v>240</v>
      </c>
      <c r="J64" s="160">
        <v>0</v>
      </c>
      <c r="K64" s="160"/>
      <c r="L64" s="38"/>
      <c r="M64" s="87">
        <f>+K73-J73</f>
        <v>6743189.549999997</v>
      </c>
    </row>
    <row r="65" spans="1:14" ht="14.25" x14ac:dyDescent="0.2">
      <c r="A65" s="29" t="s">
        <v>1</v>
      </c>
      <c r="B65" s="472" t="s">
        <v>184</v>
      </c>
      <c r="C65" s="473"/>
      <c r="D65" s="473"/>
      <c r="E65" s="301" t="e">
        <f>VLOOKUP(A65,#REF!,6,0)</f>
        <v>#REF!</v>
      </c>
      <c r="F65" s="204">
        <v>1083028003.3</v>
      </c>
      <c r="G65" s="296" t="e">
        <f>+E64-F65</f>
        <v>#REF!</v>
      </c>
      <c r="H65" s="34"/>
      <c r="I65" s="27" t="s">
        <v>248</v>
      </c>
      <c r="J65" s="160">
        <v>0</v>
      </c>
      <c r="K65" s="160"/>
      <c r="L65" s="38"/>
    </row>
    <row r="66" spans="1:14" ht="15" thickBot="1" x14ac:dyDescent="0.25">
      <c r="B66" s="474"/>
      <c r="C66" s="475"/>
      <c r="D66" s="475"/>
      <c r="E66" s="475"/>
      <c r="F66" s="476"/>
      <c r="G66" s="285"/>
      <c r="H66" s="34"/>
      <c r="I66" s="27" t="s">
        <v>241</v>
      </c>
      <c r="J66" s="175"/>
      <c r="K66" s="175">
        <f>+J48</f>
        <v>0</v>
      </c>
      <c r="L66" s="38"/>
    </row>
    <row r="67" spans="1:14" x14ac:dyDescent="0.2">
      <c r="B67" s="28" t="s">
        <v>243</v>
      </c>
      <c r="E67" s="27"/>
      <c r="G67" s="285"/>
      <c r="H67" s="34"/>
      <c r="I67" s="27" t="s">
        <v>201</v>
      </c>
      <c r="J67" s="176">
        <f>SUM(J57:J66)</f>
        <v>0</v>
      </c>
      <c r="K67" s="176">
        <f>SUM(K57:K66)</f>
        <v>28997339.579999924</v>
      </c>
      <c r="L67" s="38"/>
    </row>
    <row r="68" spans="1:14" ht="12" thickBot="1" x14ac:dyDescent="0.25">
      <c r="D68" s="27" t="s">
        <v>193</v>
      </c>
      <c r="E68" s="24" t="e">
        <f>E65-E64</f>
        <v>#REF!</v>
      </c>
      <c r="F68" s="98">
        <f>F65-F64</f>
        <v>373940471.80999994</v>
      </c>
      <c r="G68" s="285"/>
      <c r="H68" s="151"/>
      <c r="I68" s="39" t="s">
        <v>222</v>
      </c>
      <c r="J68" s="173"/>
      <c r="K68" s="173">
        <f>+K67-J67</f>
        <v>28997339.579999924</v>
      </c>
      <c r="L68" s="152"/>
    </row>
    <row r="69" spans="1:14" ht="12" thickBot="1" x14ac:dyDescent="0.25">
      <c r="D69" s="20" t="s">
        <v>194</v>
      </c>
      <c r="E69" s="21" t="e">
        <f>E62-E68</f>
        <v>#REF!</v>
      </c>
      <c r="F69" s="98">
        <f>F62-F68</f>
        <v>1.1324882507324219E-6</v>
      </c>
      <c r="G69" s="285"/>
      <c r="J69" s="178" t="s">
        <v>237</v>
      </c>
      <c r="K69" s="179">
        <f>Cambios!D21-K73</f>
        <v>22254150.029999927</v>
      </c>
    </row>
    <row r="70" spans="1:14" x14ac:dyDescent="0.2">
      <c r="E70" s="159"/>
      <c r="F70" s="160"/>
      <c r="G70" s="285"/>
      <c r="J70" s="180" t="s">
        <v>212</v>
      </c>
      <c r="K70" s="181">
        <f>K68-K69</f>
        <v>6743189.549999997</v>
      </c>
      <c r="L70" s="27" t="s">
        <v>272</v>
      </c>
    </row>
    <row r="71" spans="1:14" x14ac:dyDescent="0.2">
      <c r="E71" s="159"/>
      <c r="F71" s="160"/>
      <c r="G71" s="285"/>
      <c r="J71" s="27"/>
      <c r="K71" s="27"/>
    </row>
    <row r="72" spans="1:14" ht="12.75" x14ac:dyDescent="0.2">
      <c r="D72" s="30"/>
      <c r="E72" s="161"/>
      <c r="F72" s="162"/>
      <c r="G72" s="285"/>
      <c r="H72" s="141"/>
      <c r="I72" s="47" t="s">
        <v>174</v>
      </c>
      <c r="J72" s="33" t="s">
        <v>214</v>
      </c>
      <c r="K72" s="33" t="s">
        <v>166</v>
      </c>
      <c r="L72" s="146"/>
    </row>
    <row r="73" spans="1:14" x14ac:dyDescent="0.2">
      <c r="D73" s="59" t="s">
        <v>230</v>
      </c>
      <c r="E73" s="163" t="e">
        <f>E69*2</f>
        <v>#REF!</v>
      </c>
      <c r="F73" s="162"/>
      <c r="G73" s="285"/>
      <c r="H73" s="34"/>
      <c r="I73" s="27" t="s">
        <v>64</v>
      </c>
      <c r="J73" s="168"/>
      <c r="K73" s="306">
        <f>+Cambios!D22</f>
        <v>6743189.549999997</v>
      </c>
      <c r="L73" s="38"/>
      <c r="M73" s="309" t="s">
        <v>271</v>
      </c>
    </row>
    <row r="74" spans="1:14" x14ac:dyDescent="0.2">
      <c r="D74" s="59" t="s">
        <v>230</v>
      </c>
      <c r="E74" s="164" t="e">
        <f>E69/2</f>
        <v>#REF!</v>
      </c>
      <c r="F74" s="162"/>
      <c r="H74" s="34"/>
      <c r="I74" s="27" t="s">
        <v>68</v>
      </c>
      <c r="J74" s="168">
        <v>0</v>
      </c>
      <c r="K74" s="306">
        <f>+Cambios!D24</f>
        <v>9572107.7899999917</v>
      </c>
      <c r="L74" s="38"/>
      <c r="M74" s="309" t="s">
        <v>271</v>
      </c>
    </row>
    <row r="75" spans="1:14" ht="12" customHeight="1" x14ac:dyDescent="0.2">
      <c r="D75" s="30"/>
      <c r="E75" s="58"/>
      <c r="F75" s="30"/>
      <c r="H75" s="34"/>
      <c r="I75" s="27" t="s">
        <v>250</v>
      </c>
      <c r="J75" s="42"/>
      <c r="K75" s="277">
        <f>+Cambios!D26</f>
        <v>0</v>
      </c>
      <c r="L75" s="38"/>
    </row>
    <row r="76" spans="1:14" ht="12" x14ac:dyDescent="0.2">
      <c r="H76" s="34"/>
      <c r="I76" s="27" t="s">
        <v>201</v>
      </c>
      <c r="J76" s="182"/>
      <c r="K76" s="182">
        <f>K73+K74+K75</f>
        <v>16315297.339999989</v>
      </c>
      <c r="L76" s="38"/>
    </row>
    <row r="77" spans="1:14" ht="12" x14ac:dyDescent="0.2">
      <c r="E77" s="25"/>
      <c r="H77" s="151"/>
      <c r="I77" s="39"/>
      <c r="J77" s="173"/>
      <c r="K77" s="173"/>
      <c r="L77" s="152"/>
    </row>
    <row r="78" spans="1:14" x14ac:dyDescent="0.2">
      <c r="J78" s="178" t="s">
        <v>237</v>
      </c>
      <c r="K78" s="179">
        <f>+Cambios!D24+Cambios!D22+Cambios!D26</f>
        <v>16315297.339999989</v>
      </c>
    </row>
    <row r="79" spans="1:14" x14ac:dyDescent="0.2">
      <c r="J79" s="180" t="s">
        <v>212</v>
      </c>
      <c r="K79" s="183">
        <f>+K76-K78</f>
        <v>0</v>
      </c>
    </row>
    <row r="80" spans="1:14" x14ac:dyDescent="0.2">
      <c r="J80" s="168"/>
      <c r="K80" s="168"/>
      <c r="N80" s="87"/>
    </row>
    <row r="81" spans="8:12" x14ac:dyDescent="0.2">
      <c r="J81" s="168"/>
      <c r="K81" s="168"/>
    </row>
    <row r="82" spans="8:12" ht="33.75" x14ac:dyDescent="0.2">
      <c r="H82" s="141"/>
      <c r="I82" s="48" t="s">
        <v>227</v>
      </c>
      <c r="J82" s="184" t="e">
        <f>+Cambios!#REF!</f>
        <v>#REF!</v>
      </c>
      <c r="K82" s="185" t="s">
        <v>228</v>
      </c>
      <c r="L82" s="99"/>
    </row>
    <row r="83" spans="8:12" x14ac:dyDescent="0.2">
      <c r="H83" s="151"/>
      <c r="I83" s="39"/>
      <c r="J83" s="41"/>
      <c r="K83" s="100"/>
      <c r="L83" s="101"/>
    </row>
    <row r="84" spans="8:12" x14ac:dyDescent="0.2">
      <c r="K84" s="27"/>
    </row>
    <row r="85" spans="8:12" ht="12" x14ac:dyDescent="0.2">
      <c r="H85" s="25"/>
      <c r="I85" s="49"/>
      <c r="K85" s="27"/>
    </row>
    <row r="86" spans="8:12" x14ac:dyDescent="0.2">
      <c r="H86" s="156"/>
      <c r="I86" s="50" t="s">
        <v>229</v>
      </c>
      <c r="K86" s="27"/>
    </row>
    <row r="87" spans="8:12" x14ac:dyDescent="0.2">
      <c r="K87" s="27"/>
    </row>
    <row r="88" spans="8:12" x14ac:dyDescent="0.2">
      <c r="K88" s="27"/>
    </row>
    <row r="89" spans="8:12" ht="12" x14ac:dyDescent="0.2">
      <c r="H89" s="51" t="s">
        <v>231</v>
      </c>
      <c r="K89" s="27"/>
    </row>
    <row r="90" spans="8:12" x14ac:dyDescent="0.2">
      <c r="H90" s="50" t="s">
        <v>232</v>
      </c>
      <c r="K90" s="27"/>
    </row>
    <row r="93" spans="8:12" ht="12" x14ac:dyDescent="0.2">
      <c r="H93" s="26"/>
      <c r="K93" s="27"/>
    </row>
    <row r="94" spans="8:12" ht="12" x14ac:dyDescent="0.2">
      <c r="H94" s="25"/>
      <c r="K94" s="27"/>
    </row>
  </sheetData>
  <mergeCells count="20">
    <mergeCell ref="B65:D65"/>
    <mergeCell ref="B66:F66"/>
    <mergeCell ref="B49:D49"/>
    <mergeCell ref="C50:D50"/>
    <mergeCell ref="C55:D55"/>
    <mergeCell ref="B60:D60"/>
    <mergeCell ref="B62:D62"/>
    <mergeCell ref="B64:D64"/>
    <mergeCell ref="B47:D47"/>
    <mergeCell ref="B2:F2"/>
    <mergeCell ref="B3:F3"/>
    <mergeCell ref="B4:F4"/>
    <mergeCell ref="B5:D5"/>
    <mergeCell ref="B7:D7"/>
    <mergeCell ref="C8:D8"/>
    <mergeCell ref="C19:D19"/>
    <mergeCell ref="B36:D36"/>
    <mergeCell ref="B38:D38"/>
    <mergeCell ref="C39:D39"/>
    <mergeCell ref="C43:D43"/>
  </mergeCells>
  <pageMargins left="0.78740157480314965" right="0.31496062992125984" top="0.35433070866141736" bottom="0.35433070866141736" header="0.31496062992125984" footer="0.31496062992125984"/>
  <pageSetup paperSize="5" scale="75" orientation="portrait" r:id="rId1"/>
  <ignoredErrors>
    <ignoredError sqref="E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Situación Financiera</vt:lpstr>
      <vt:lpstr>Situación Financiera 1</vt:lpstr>
      <vt:lpstr>Actividad</vt:lpstr>
      <vt:lpstr>Actividad 1</vt:lpstr>
      <vt:lpstr>Varianción</vt:lpstr>
      <vt:lpstr>Cambios</vt:lpstr>
      <vt:lpstr>Flujos</vt:lpstr>
      <vt:lpstr>Analítico</vt:lpstr>
      <vt:lpstr>EFE 12-23 base</vt:lpstr>
      <vt:lpstr>Actividad!Área_de_impresión</vt:lpstr>
      <vt:lpstr>'Actividad 1'!Área_de_impresión</vt:lpstr>
      <vt:lpstr>Analítico!Área_de_impresión</vt:lpstr>
      <vt:lpstr>Cambios!Área_de_impresión</vt:lpstr>
      <vt:lpstr>Flujos!Área_de_impresión</vt:lpstr>
      <vt:lpstr>'Situación Financiera'!Área_de_impresión</vt:lpstr>
      <vt:lpstr>'Situación Financiera 1'!Área_de_impresión</vt:lpstr>
      <vt:lpstr>Varianción!Área_de_impresión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Jose Guadalupe Calleros Mendez</cp:lastModifiedBy>
  <cp:lastPrinted>2024-08-01T00:33:25Z</cp:lastPrinted>
  <dcterms:created xsi:type="dcterms:W3CDTF">2017-04-18T21:21:51Z</dcterms:created>
  <dcterms:modified xsi:type="dcterms:W3CDTF">2024-08-01T00:33:31Z</dcterms:modified>
</cp:coreProperties>
</file>